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s5\100_各課フォルダ\150_財政課\01_財政係\31-1財政係\A当初予算\R05当初\03-1_予算編成過程ホームページ\05‗市長査定後\"/>
    </mc:Choice>
  </mc:AlternateContent>
  <bookViews>
    <workbookView xWindow="0" yWindow="0" windowWidth="10275" windowHeight="8070" tabRatio="798"/>
  </bookViews>
  <sheets>
    <sheet name="Ｒ05" sheetId="50" r:id="rId1"/>
  </sheets>
  <definedNames>
    <definedName name="_xlnm._FilterDatabase" localSheetId="0" hidden="1">'Ｒ05'!$A$1:$T$246</definedName>
    <definedName name="_xlnm.Print_Area" localSheetId="0">'Ｒ05'!$A$1:$T$242</definedName>
    <definedName name="_xlnm.Print_Titles" localSheetId="0">'Ｒ05'!$2:$3</definedName>
  </definedNames>
  <calcPr calcId="152511"/>
</workbook>
</file>

<file path=xl/calcChain.xml><?xml version="1.0" encoding="utf-8"?>
<calcChain xmlns="http://schemas.openxmlformats.org/spreadsheetml/2006/main">
  <c r="E246" i="50" l="1"/>
  <c r="E245" i="50"/>
  <c r="E244" i="50"/>
  <c r="R241" i="50"/>
  <c r="O241" i="50"/>
  <c r="P241" i="50" s="1"/>
  <c r="L241" i="50"/>
  <c r="S240" i="50"/>
  <c r="P240" i="50"/>
  <c r="I240" i="50"/>
  <c r="J240" i="50" s="1"/>
  <c r="F240" i="50"/>
  <c r="G240" i="50" s="1"/>
  <c r="E240" i="50"/>
  <c r="S239" i="50"/>
  <c r="P239" i="50"/>
  <c r="I239" i="50"/>
  <c r="F239" i="50"/>
  <c r="E239" i="50"/>
  <c r="S238" i="50"/>
  <c r="P238" i="50"/>
  <c r="I238" i="50"/>
  <c r="F238" i="50"/>
  <c r="E238" i="50"/>
  <c r="S237" i="50"/>
  <c r="P237" i="50"/>
  <c r="M237" i="50"/>
  <c r="J237" i="50"/>
  <c r="G237" i="50"/>
  <c r="S236" i="50"/>
  <c r="P236" i="50"/>
  <c r="M236" i="50"/>
  <c r="J236" i="50"/>
  <c r="G236" i="50"/>
  <c r="S235" i="50"/>
  <c r="P235" i="50"/>
  <c r="M235" i="50"/>
  <c r="J235" i="50"/>
  <c r="G235" i="50"/>
  <c r="S234" i="50"/>
  <c r="R234" i="50"/>
  <c r="O234" i="50"/>
  <c r="L234" i="50"/>
  <c r="M234" i="50" s="1"/>
  <c r="I234" i="50"/>
  <c r="J234" i="50" s="1"/>
  <c r="F234" i="50"/>
  <c r="G234" i="50" s="1"/>
  <c r="E234" i="50"/>
  <c r="S233" i="50"/>
  <c r="P233" i="50"/>
  <c r="M233" i="50"/>
  <c r="J233" i="50"/>
  <c r="G233" i="50"/>
  <c r="S232" i="50"/>
  <c r="P232" i="50"/>
  <c r="M232" i="50"/>
  <c r="J232" i="50"/>
  <c r="G232" i="50"/>
  <c r="S231" i="50"/>
  <c r="P231" i="50"/>
  <c r="M231" i="50"/>
  <c r="J231" i="50"/>
  <c r="G231" i="50"/>
  <c r="S230" i="50"/>
  <c r="P230" i="50"/>
  <c r="M230" i="50"/>
  <c r="J230" i="50"/>
  <c r="G230" i="50"/>
  <c r="S229" i="50"/>
  <c r="P229" i="50"/>
  <c r="M229" i="50"/>
  <c r="J229" i="50"/>
  <c r="G229" i="50"/>
  <c r="S228" i="50"/>
  <c r="P228" i="50"/>
  <c r="M228" i="50"/>
  <c r="J228" i="50"/>
  <c r="G228" i="50"/>
  <c r="S227" i="50"/>
  <c r="P227" i="50"/>
  <c r="M227" i="50"/>
  <c r="J227" i="50"/>
  <c r="G227" i="50"/>
  <c r="S226" i="50"/>
  <c r="P226" i="50"/>
  <c r="M226" i="50"/>
  <c r="J226" i="50"/>
  <c r="G226" i="50"/>
  <c r="R225" i="50"/>
  <c r="S225" i="50" s="1"/>
  <c r="O225" i="50"/>
  <c r="P225" i="50" s="1"/>
  <c r="L225" i="50"/>
  <c r="M225" i="50" s="1"/>
  <c r="I225" i="50"/>
  <c r="F225" i="50"/>
  <c r="E225" i="50"/>
  <c r="S224" i="50"/>
  <c r="P224" i="50"/>
  <c r="M224" i="50"/>
  <c r="J224" i="50"/>
  <c r="G224" i="50"/>
  <c r="E223" i="50"/>
  <c r="R222" i="50"/>
  <c r="S222" i="50" s="1"/>
  <c r="O222" i="50"/>
  <c r="O223" i="50" s="1"/>
  <c r="L222" i="50"/>
  <c r="M222" i="50" s="1"/>
  <c r="I222" i="50"/>
  <c r="J222" i="50" s="1"/>
  <c r="F222" i="50"/>
  <c r="G222" i="50" s="1"/>
  <c r="E222" i="50"/>
  <c r="S221" i="50"/>
  <c r="P221" i="50"/>
  <c r="M221" i="50"/>
  <c r="J221" i="50"/>
  <c r="G221" i="50"/>
  <c r="S220" i="50"/>
  <c r="P220" i="50"/>
  <c r="M220" i="50"/>
  <c r="J220" i="50"/>
  <c r="G220" i="50"/>
  <c r="S219" i="50"/>
  <c r="P219" i="50"/>
  <c r="M219" i="50"/>
  <c r="J219" i="50"/>
  <c r="G219" i="50"/>
  <c r="R217" i="50"/>
  <c r="O217" i="50"/>
  <c r="P217" i="50" s="1"/>
  <c r="L217" i="50"/>
  <c r="I217" i="50"/>
  <c r="F217" i="50"/>
  <c r="J217" i="50" s="1"/>
  <c r="E217" i="50"/>
  <c r="S216" i="50"/>
  <c r="P216" i="50"/>
  <c r="M216" i="50"/>
  <c r="J216" i="50"/>
  <c r="G216" i="50"/>
  <c r="S215" i="50"/>
  <c r="P215" i="50"/>
  <c r="M215" i="50"/>
  <c r="J215" i="50"/>
  <c r="G215" i="50"/>
  <c r="R214" i="50"/>
  <c r="S214" i="50" s="1"/>
  <c r="O214" i="50"/>
  <c r="L214" i="50"/>
  <c r="I214" i="50"/>
  <c r="J214" i="50" s="1"/>
  <c r="G214" i="50"/>
  <c r="F214" i="50"/>
  <c r="E214" i="50"/>
  <c r="S213" i="50"/>
  <c r="P213" i="50"/>
  <c r="M213" i="50"/>
  <c r="J213" i="50"/>
  <c r="G213" i="50"/>
  <c r="S212" i="50"/>
  <c r="P212" i="50"/>
  <c r="M212" i="50"/>
  <c r="J212" i="50"/>
  <c r="G212" i="50"/>
  <c r="S211" i="50"/>
  <c r="P211" i="50"/>
  <c r="M211" i="50"/>
  <c r="J211" i="50"/>
  <c r="G211" i="50"/>
  <c r="R210" i="50"/>
  <c r="O210" i="50"/>
  <c r="L210" i="50"/>
  <c r="M210" i="50" s="1"/>
  <c r="I210" i="50"/>
  <c r="J210" i="50" s="1"/>
  <c r="F210" i="50"/>
  <c r="G210" i="50" s="1"/>
  <c r="E210" i="50"/>
  <c r="S209" i="50"/>
  <c r="P209" i="50"/>
  <c r="M209" i="50"/>
  <c r="J209" i="50"/>
  <c r="G209" i="50"/>
  <c r="S208" i="50"/>
  <c r="P208" i="50"/>
  <c r="M208" i="50"/>
  <c r="J208" i="50"/>
  <c r="G208" i="50"/>
  <c r="R207" i="50"/>
  <c r="O207" i="50"/>
  <c r="L207" i="50"/>
  <c r="I207" i="50"/>
  <c r="J207" i="50" s="1"/>
  <c r="F207" i="50"/>
  <c r="G207" i="50" s="1"/>
  <c r="E207" i="50"/>
  <c r="S206" i="50"/>
  <c r="P206" i="50"/>
  <c r="M206" i="50"/>
  <c r="J206" i="50"/>
  <c r="G206" i="50"/>
  <c r="S205" i="50"/>
  <c r="P205" i="50"/>
  <c r="M205" i="50"/>
  <c r="J205" i="50"/>
  <c r="G205" i="50"/>
  <c r="S204" i="50"/>
  <c r="P204" i="50"/>
  <c r="M204" i="50"/>
  <c r="J204" i="50"/>
  <c r="G204" i="50"/>
  <c r="S203" i="50"/>
  <c r="P203" i="50"/>
  <c r="M203" i="50"/>
  <c r="J203" i="50"/>
  <c r="G203" i="50"/>
  <c r="S202" i="50"/>
  <c r="P202" i="50"/>
  <c r="M202" i="50"/>
  <c r="J202" i="50"/>
  <c r="G202" i="50"/>
  <c r="S201" i="50"/>
  <c r="P201" i="50"/>
  <c r="M201" i="50"/>
  <c r="J201" i="50"/>
  <c r="G201" i="50"/>
  <c r="S200" i="50"/>
  <c r="P200" i="50"/>
  <c r="M200" i="50"/>
  <c r="J200" i="50"/>
  <c r="G200" i="50"/>
  <c r="S199" i="50"/>
  <c r="P199" i="50"/>
  <c r="M199" i="50"/>
  <c r="J199" i="50"/>
  <c r="G199" i="50"/>
  <c r="S198" i="50"/>
  <c r="P198" i="50"/>
  <c r="M198" i="50"/>
  <c r="J198" i="50"/>
  <c r="G198" i="50"/>
  <c r="R197" i="50"/>
  <c r="S197" i="50" s="1"/>
  <c r="O197" i="50"/>
  <c r="L197" i="50"/>
  <c r="I197" i="50"/>
  <c r="F197" i="50"/>
  <c r="G197" i="50" s="1"/>
  <c r="E197" i="50"/>
  <c r="S196" i="50"/>
  <c r="P196" i="50"/>
  <c r="M196" i="50"/>
  <c r="J196" i="50"/>
  <c r="G196" i="50"/>
  <c r="S195" i="50"/>
  <c r="P195" i="50"/>
  <c r="M195" i="50"/>
  <c r="J195" i="50"/>
  <c r="G195" i="50"/>
  <c r="R194" i="50"/>
  <c r="O194" i="50"/>
  <c r="L194" i="50"/>
  <c r="I194" i="50"/>
  <c r="F194" i="50"/>
  <c r="G194" i="50" s="1"/>
  <c r="E194" i="50"/>
  <c r="S193" i="50"/>
  <c r="P193" i="50"/>
  <c r="M193" i="50"/>
  <c r="J193" i="50"/>
  <c r="G193" i="50"/>
  <c r="S192" i="50"/>
  <c r="P192" i="50"/>
  <c r="M192" i="50"/>
  <c r="J192" i="50"/>
  <c r="G192" i="50"/>
  <c r="S191" i="50"/>
  <c r="P191" i="50"/>
  <c r="M191" i="50"/>
  <c r="J191" i="50"/>
  <c r="G191" i="50"/>
  <c r="S190" i="50"/>
  <c r="P190" i="50"/>
  <c r="M190" i="50"/>
  <c r="J190" i="50"/>
  <c r="G190" i="50"/>
  <c r="S189" i="50"/>
  <c r="P189" i="50"/>
  <c r="M189" i="50"/>
  <c r="J189" i="50"/>
  <c r="G189" i="50"/>
  <c r="S188" i="50"/>
  <c r="P188" i="50"/>
  <c r="M188" i="50"/>
  <c r="J188" i="50"/>
  <c r="G188" i="50"/>
  <c r="S187" i="50"/>
  <c r="P187" i="50"/>
  <c r="M187" i="50"/>
  <c r="J187" i="50"/>
  <c r="G187" i="50"/>
  <c r="S186" i="50"/>
  <c r="P186" i="50"/>
  <c r="M186" i="50"/>
  <c r="J186" i="50"/>
  <c r="G186" i="50"/>
  <c r="S185" i="50"/>
  <c r="P185" i="50"/>
  <c r="M185" i="50"/>
  <c r="J185" i="50"/>
  <c r="G185" i="50"/>
  <c r="S184" i="50"/>
  <c r="P184" i="50"/>
  <c r="M184" i="50"/>
  <c r="J184" i="50"/>
  <c r="G184" i="50"/>
  <c r="S183" i="50"/>
  <c r="P183" i="50"/>
  <c r="M183" i="50"/>
  <c r="J183" i="50"/>
  <c r="S182" i="50"/>
  <c r="P182" i="50"/>
  <c r="M182" i="50"/>
  <c r="J182" i="50"/>
  <c r="G182" i="50"/>
  <c r="S181" i="50"/>
  <c r="P181" i="50"/>
  <c r="M181" i="50"/>
  <c r="J181" i="50"/>
  <c r="G181" i="50"/>
  <c r="S180" i="50"/>
  <c r="P180" i="50"/>
  <c r="M180" i="50"/>
  <c r="J180" i="50"/>
  <c r="G180" i="50"/>
  <c r="S179" i="50"/>
  <c r="P179" i="50"/>
  <c r="M179" i="50"/>
  <c r="J179" i="50"/>
  <c r="G179" i="50"/>
  <c r="S178" i="50"/>
  <c r="P178" i="50"/>
  <c r="M178" i="50"/>
  <c r="J178" i="50"/>
  <c r="G178" i="50"/>
  <c r="S177" i="50"/>
  <c r="P177" i="50"/>
  <c r="M177" i="50"/>
  <c r="J177" i="50"/>
  <c r="G177" i="50"/>
  <c r="R176" i="50"/>
  <c r="O176" i="50"/>
  <c r="P176" i="50" s="1"/>
  <c r="L176" i="50"/>
  <c r="I176" i="50"/>
  <c r="F176" i="50"/>
  <c r="J176" i="50" s="1"/>
  <c r="E176" i="50"/>
  <c r="S175" i="50"/>
  <c r="P175" i="50"/>
  <c r="M175" i="50"/>
  <c r="J175" i="50"/>
  <c r="G175" i="50"/>
  <c r="R173" i="50"/>
  <c r="S173" i="50" s="1"/>
  <c r="P173" i="50"/>
  <c r="O173" i="50"/>
  <c r="L173" i="50"/>
  <c r="I173" i="50"/>
  <c r="F173" i="50"/>
  <c r="G173" i="50" s="1"/>
  <c r="E173" i="50"/>
  <c r="S172" i="50"/>
  <c r="P172" i="50"/>
  <c r="M172" i="50"/>
  <c r="J172" i="50"/>
  <c r="G172" i="50"/>
  <c r="R171" i="50"/>
  <c r="S171" i="50" s="1"/>
  <c r="P171" i="50"/>
  <c r="O171" i="50"/>
  <c r="L171" i="50"/>
  <c r="I171" i="50"/>
  <c r="J171" i="50" s="1"/>
  <c r="F171" i="50"/>
  <c r="G171" i="50" s="1"/>
  <c r="E171" i="50"/>
  <c r="S170" i="50"/>
  <c r="P170" i="50"/>
  <c r="M170" i="50"/>
  <c r="J170" i="50"/>
  <c r="G170" i="50"/>
  <c r="S169" i="50"/>
  <c r="P169" i="50"/>
  <c r="M169" i="50"/>
  <c r="J169" i="50"/>
  <c r="G169" i="50"/>
  <c r="S168" i="50"/>
  <c r="P168" i="50"/>
  <c r="M168" i="50"/>
  <c r="J168" i="50"/>
  <c r="G168" i="50"/>
  <c r="S167" i="50"/>
  <c r="P167" i="50"/>
  <c r="M167" i="50"/>
  <c r="J167" i="50"/>
  <c r="G167" i="50"/>
  <c r="S166" i="50"/>
  <c r="P166" i="50"/>
  <c r="M166" i="50"/>
  <c r="J166" i="50"/>
  <c r="G166" i="50"/>
  <c r="S165" i="50"/>
  <c r="P165" i="50"/>
  <c r="M165" i="50"/>
  <c r="J165" i="50"/>
  <c r="G165" i="50"/>
  <c r="S164" i="50"/>
  <c r="P164" i="50"/>
  <c r="M164" i="50"/>
  <c r="J164" i="50"/>
  <c r="G164" i="50"/>
  <c r="S163" i="50"/>
  <c r="P163" i="50"/>
  <c r="M163" i="50"/>
  <c r="J163" i="50"/>
  <c r="G163" i="50"/>
  <c r="S162" i="50"/>
  <c r="P162" i="50"/>
  <c r="M162" i="50"/>
  <c r="J162" i="50"/>
  <c r="G162" i="50"/>
  <c r="S161" i="50"/>
  <c r="P161" i="50"/>
  <c r="M161" i="50"/>
  <c r="J161" i="50"/>
  <c r="G161" i="50"/>
  <c r="S160" i="50"/>
  <c r="P160" i="50"/>
  <c r="M160" i="50"/>
  <c r="J160" i="50"/>
  <c r="G160" i="50"/>
  <c r="R159" i="50"/>
  <c r="O159" i="50"/>
  <c r="L159" i="50"/>
  <c r="I159" i="50"/>
  <c r="F159" i="50"/>
  <c r="G159" i="50" s="1"/>
  <c r="E159" i="50"/>
  <c r="S158" i="50"/>
  <c r="P158" i="50"/>
  <c r="M158" i="50"/>
  <c r="M159" i="50" s="1"/>
  <c r="J158" i="50"/>
  <c r="J159" i="50" s="1"/>
  <c r="G158" i="50"/>
  <c r="R157" i="50"/>
  <c r="S157" i="50" s="1"/>
  <c r="O157" i="50"/>
  <c r="P157" i="50" s="1"/>
  <c r="L157" i="50"/>
  <c r="M157" i="50" s="1"/>
  <c r="I157" i="50"/>
  <c r="F157" i="50"/>
  <c r="G157" i="50" s="1"/>
  <c r="E157" i="50"/>
  <c r="S156" i="50"/>
  <c r="P156" i="50"/>
  <c r="M156" i="50"/>
  <c r="J156" i="50"/>
  <c r="G156" i="50"/>
  <c r="S155" i="50"/>
  <c r="P155" i="50"/>
  <c r="M155" i="50"/>
  <c r="J155" i="50"/>
  <c r="G155" i="50"/>
  <c r="S154" i="50"/>
  <c r="P154" i="50"/>
  <c r="M154" i="50"/>
  <c r="J154" i="50"/>
  <c r="G154" i="50"/>
  <c r="S153" i="50"/>
  <c r="P153" i="50"/>
  <c r="M153" i="50"/>
  <c r="J153" i="50"/>
  <c r="G153" i="50"/>
  <c r="S152" i="50"/>
  <c r="P152" i="50"/>
  <c r="M152" i="50"/>
  <c r="J152" i="50"/>
  <c r="G152" i="50"/>
  <c r="S151" i="50"/>
  <c r="P151" i="50"/>
  <c r="M151" i="50"/>
  <c r="J151" i="50"/>
  <c r="G151" i="50"/>
  <c r="S150" i="50"/>
  <c r="P150" i="50"/>
  <c r="M150" i="50"/>
  <c r="J150" i="50"/>
  <c r="G150" i="50"/>
  <c r="S149" i="50"/>
  <c r="P149" i="50"/>
  <c r="M149" i="50"/>
  <c r="J149" i="50"/>
  <c r="G149" i="50"/>
  <c r="S148" i="50"/>
  <c r="P148" i="50"/>
  <c r="M148" i="50"/>
  <c r="J148" i="50"/>
  <c r="G148" i="50"/>
  <c r="S147" i="50"/>
  <c r="P147" i="50"/>
  <c r="M147" i="50"/>
  <c r="J147" i="50"/>
  <c r="G147" i="50"/>
  <c r="S146" i="50"/>
  <c r="R146" i="50"/>
  <c r="O146" i="50"/>
  <c r="L146" i="50"/>
  <c r="I146" i="50"/>
  <c r="M146" i="50" s="1"/>
  <c r="F146" i="50"/>
  <c r="G146" i="50" s="1"/>
  <c r="E146" i="50"/>
  <c r="S145" i="50"/>
  <c r="P145" i="50"/>
  <c r="M145" i="50"/>
  <c r="J145" i="50"/>
  <c r="G145" i="50"/>
  <c r="S144" i="50"/>
  <c r="P144" i="50"/>
  <c r="M144" i="50"/>
  <c r="J144" i="50"/>
  <c r="G144" i="50"/>
  <c r="S143" i="50"/>
  <c r="P143" i="50"/>
  <c r="M143" i="50"/>
  <c r="J143" i="50"/>
  <c r="G143" i="50"/>
  <c r="S142" i="50"/>
  <c r="P142" i="50"/>
  <c r="M142" i="50"/>
  <c r="J142" i="50"/>
  <c r="G142" i="50"/>
  <c r="S141" i="50"/>
  <c r="P141" i="50"/>
  <c r="M141" i="50"/>
  <c r="J141" i="50"/>
  <c r="G141" i="50"/>
  <c r="S140" i="50"/>
  <c r="P140" i="50"/>
  <c r="M140" i="50"/>
  <c r="J140" i="50"/>
  <c r="G140" i="50"/>
  <c r="S139" i="50"/>
  <c r="P139" i="50"/>
  <c r="M139" i="50"/>
  <c r="J139" i="50"/>
  <c r="G139" i="50"/>
  <c r="S138" i="50"/>
  <c r="P138" i="50"/>
  <c r="M138" i="50"/>
  <c r="J138" i="50"/>
  <c r="G138" i="50"/>
  <c r="S137" i="50"/>
  <c r="R137" i="50"/>
  <c r="O137" i="50"/>
  <c r="L137" i="50"/>
  <c r="I137" i="50"/>
  <c r="J137" i="50" s="1"/>
  <c r="F137" i="50"/>
  <c r="G137" i="50" s="1"/>
  <c r="E137" i="50"/>
  <c r="S136" i="50"/>
  <c r="P136" i="50"/>
  <c r="M136" i="50"/>
  <c r="J136" i="50"/>
  <c r="G136" i="50"/>
  <c r="S135" i="50"/>
  <c r="P135" i="50"/>
  <c r="M135" i="50"/>
  <c r="J135" i="50"/>
  <c r="G135" i="50"/>
  <c r="S134" i="50"/>
  <c r="P134" i="50"/>
  <c r="M134" i="50"/>
  <c r="J134" i="50"/>
  <c r="G134" i="50"/>
  <c r="S133" i="50"/>
  <c r="P133" i="50"/>
  <c r="M133" i="50"/>
  <c r="J133" i="50"/>
  <c r="G133" i="50"/>
  <c r="S132" i="50"/>
  <c r="P132" i="50"/>
  <c r="M132" i="50"/>
  <c r="J132" i="50"/>
  <c r="G132" i="50"/>
  <c r="S131" i="50"/>
  <c r="P131" i="50"/>
  <c r="M131" i="50"/>
  <c r="J131" i="50"/>
  <c r="G131" i="50"/>
  <c r="S130" i="50"/>
  <c r="P130" i="50"/>
  <c r="M130" i="50"/>
  <c r="J130" i="50"/>
  <c r="G130" i="50"/>
  <c r="S129" i="50"/>
  <c r="P129" i="50"/>
  <c r="M129" i="50"/>
  <c r="J129" i="50"/>
  <c r="G129" i="50"/>
  <c r="S128" i="50"/>
  <c r="P128" i="50"/>
  <c r="M128" i="50"/>
  <c r="J128" i="50"/>
  <c r="G128" i="50"/>
  <c r="S127" i="50"/>
  <c r="P127" i="50"/>
  <c r="M127" i="50"/>
  <c r="J127" i="50"/>
  <c r="G127" i="50"/>
  <c r="S126" i="50"/>
  <c r="P126" i="50"/>
  <c r="M126" i="50"/>
  <c r="J126" i="50"/>
  <c r="G126" i="50"/>
  <c r="S125" i="50"/>
  <c r="P125" i="50"/>
  <c r="M125" i="50"/>
  <c r="J125" i="50"/>
  <c r="G125" i="50"/>
  <c r="S124" i="50"/>
  <c r="P124" i="50"/>
  <c r="M124" i="50"/>
  <c r="J124" i="50"/>
  <c r="G124" i="50"/>
  <c r="S123" i="50"/>
  <c r="P123" i="50"/>
  <c r="M123" i="50"/>
  <c r="J123" i="50"/>
  <c r="G123" i="50"/>
  <c r="S122" i="50"/>
  <c r="P122" i="50"/>
  <c r="M122" i="50"/>
  <c r="J122" i="50"/>
  <c r="G122" i="50"/>
  <c r="S121" i="50"/>
  <c r="P121" i="50"/>
  <c r="M121" i="50"/>
  <c r="J121" i="50"/>
  <c r="G121" i="50"/>
  <c r="S120" i="50"/>
  <c r="P120" i="50"/>
  <c r="M120" i="50"/>
  <c r="J120" i="50"/>
  <c r="G120" i="50"/>
  <c r="R119" i="50"/>
  <c r="O119" i="50"/>
  <c r="O174" i="50" s="1"/>
  <c r="L119" i="50"/>
  <c r="M119" i="50" s="1"/>
  <c r="I119" i="50"/>
  <c r="F119" i="50"/>
  <c r="F174" i="50" s="1"/>
  <c r="E119" i="50"/>
  <c r="E174" i="50" s="1"/>
  <c r="S118" i="50"/>
  <c r="P118" i="50"/>
  <c r="M118" i="50"/>
  <c r="J118" i="50"/>
  <c r="G118" i="50"/>
  <c r="S117" i="50"/>
  <c r="P117" i="50"/>
  <c r="M117" i="50"/>
  <c r="J117" i="50"/>
  <c r="G117" i="50"/>
  <c r="S116" i="50"/>
  <c r="P116" i="50"/>
  <c r="M116" i="50"/>
  <c r="J116" i="50"/>
  <c r="G116" i="50"/>
  <c r="S115" i="50"/>
  <c r="P115" i="50"/>
  <c r="M115" i="50"/>
  <c r="J115" i="50"/>
  <c r="G115" i="50"/>
  <c r="S114" i="50"/>
  <c r="P114" i="50"/>
  <c r="M114" i="50"/>
  <c r="J114" i="50"/>
  <c r="G114" i="50"/>
  <c r="S113" i="50"/>
  <c r="P113" i="50"/>
  <c r="M113" i="50"/>
  <c r="J113" i="50"/>
  <c r="G113" i="50"/>
  <c r="S112" i="50"/>
  <c r="P112" i="50"/>
  <c r="M112" i="50"/>
  <c r="J112" i="50"/>
  <c r="G112" i="50"/>
  <c r="S111" i="50"/>
  <c r="P111" i="50"/>
  <c r="M111" i="50"/>
  <c r="J111" i="50"/>
  <c r="G111" i="50"/>
  <c r="R109" i="50"/>
  <c r="S109" i="50" s="1"/>
  <c r="P109" i="50"/>
  <c r="O109" i="50"/>
  <c r="L109" i="50"/>
  <c r="I109" i="50"/>
  <c r="F109" i="50"/>
  <c r="G109" i="50" s="1"/>
  <c r="E109" i="50"/>
  <c r="S108" i="50"/>
  <c r="P108" i="50"/>
  <c r="M108" i="50"/>
  <c r="J108" i="50"/>
  <c r="G108" i="50"/>
  <c r="S107" i="50"/>
  <c r="P107" i="50"/>
  <c r="M107" i="50"/>
  <c r="J107" i="50"/>
  <c r="G107" i="50"/>
  <c r="S106" i="50"/>
  <c r="P106" i="50"/>
  <c r="M106" i="50"/>
  <c r="J106" i="50"/>
  <c r="G106" i="50"/>
  <c r="S105" i="50"/>
  <c r="P105" i="50"/>
  <c r="M105" i="50"/>
  <c r="J105" i="50"/>
  <c r="G105" i="50"/>
  <c r="S104" i="50"/>
  <c r="P104" i="50"/>
  <c r="M104" i="50"/>
  <c r="J104" i="50"/>
  <c r="G104" i="50"/>
  <c r="S103" i="50"/>
  <c r="P103" i="50"/>
  <c r="M103" i="50"/>
  <c r="J103" i="50"/>
  <c r="G103" i="50"/>
  <c r="R102" i="50"/>
  <c r="S102" i="50" s="1"/>
  <c r="O102" i="50"/>
  <c r="L102" i="50"/>
  <c r="P102" i="50" s="1"/>
  <c r="J102" i="50"/>
  <c r="I102" i="50"/>
  <c r="F102" i="50"/>
  <c r="E102" i="50"/>
  <c r="S101" i="50"/>
  <c r="P101" i="50"/>
  <c r="M101" i="50"/>
  <c r="J101" i="50"/>
  <c r="G101" i="50"/>
  <c r="S100" i="50"/>
  <c r="P100" i="50"/>
  <c r="M100" i="50"/>
  <c r="J100" i="50"/>
  <c r="G100" i="50"/>
  <c r="S99" i="50"/>
  <c r="P99" i="50"/>
  <c r="M99" i="50"/>
  <c r="J99" i="50"/>
  <c r="G99" i="50"/>
  <c r="S98" i="50"/>
  <c r="P98" i="50"/>
  <c r="M98" i="50"/>
  <c r="J98" i="50"/>
  <c r="G98" i="50"/>
  <c r="R97" i="50"/>
  <c r="S97" i="50" s="1"/>
  <c r="P97" i="50"/>
  <c r="O97" i="50"/>
  <c r="L97" i="50"/>
  <c r="I97" i="50"/>
  <c r="F97" i="50"/>
  <c r="G97" i="50" s="1"/>
  <c r="E97" i="50"/>
  <c r="S96" i="50"/>
  <c r="P96" i="50"/>
  <c r="M96" i="50"/>
  <c r="J96" i="50"/>
  <c r="G96" i="50"/>
  <c r="R95" i="50"/>
  <c r="S95" i="50" s="1"/>
  <c r="P95" i="50"/>
  <c r="O95" i="50"/>
  <c r="L95" i="50"/>
  <c r="I95" i="50"/>
  <c r="J95" i="50" s="1"/>
  <c r="F95" i="50"/>
  <c r="G95" i="50" s="1"/>
  <c r="E95" i="50"/>
  <c r="S94" i="50"/>
  <c r="P94" i="50"/>
  <c r="M94" i="50"/>
  <c r="J94" i="50"/>
  <c r="G94" i="50"/>
  <c r="R93" i="50"/>
  <c r="S93" i="50" s="1"/>
  <c r="P93" i="50"/>
  <c r="O93" i="50"/>
  <c r="L93" i="50"/>
  <c r="I93" i="50"/>
  <c r="F93" i="50"/>
  <c r="G93" i="50" s="1"/>
  <c r="E93" i="50"/>
  <c r="S92" i="50"/>
  <c r="P92" i="50"/>
  <c r="M92" i="50"/>
  <c r="J92" i="50"/>
  <c r="G92" i="50"/>
  <c r="S91" i="50"/>
  <c r="P91" i="50"/>
  <c r="M91" i="50"/>
  <c r="J91" i="50"/>
  <c r="G91" i="50"/>
  <c r="S90" i="50"/>
  <c r="P90" i="50"/>
  <c r="M90" i="50"/>
  <c r="J90" i="50"/>
  <c r="G90" i="50"/>
  <c r="S89" i="50"/>
  <c r="P89" i="50"/>
  <c r="M89" i="50"/>
  <c r="J89" i="50"/>
  <c r="G89" i="50"/>
  <c r="S88" i="50"/>
  <c r="P88" i="50"/>
  <c r="M88" i="50"/>
  <c r="J88" i="50"/>
  <c r="R87" i="50"/>
  <c r="O87" i="50"/>
  <c r="S87" i="50" s="1"/>
  <c r="M87" i="50"/>
  <c r="L87" i="50"/>
  <c r="I87" i="50"/>
  <c r="F87" i="50"/>
  <c r="G87" i="50" s="1"/>
  <c r="E87" i="50"/>
  <c r="S86" i="50"/>
  <c r="P86" i="50"/>
  <c r="M86" i="50"/>
  <c r="J86" i="50"/>
  <c r="G86" i="50"/>
  <c r="S85" i="50"/>
  <c r="P85" i="50"/>
  <c r="M85" i="50"/>
  <c r="J85" i="50"/>
  <c r="G85" i="50"/>
  <c r="S84" i="50"/>
  <c r="P84" i="50"/>
  <c r="M84" i="50"/>
  <c r="J84" i="50"/>
  <c r="G84" i="50"/>
  <c r="S83" i="50"/>
  <c r="P83" i="50"/>
  <c r="M83" i="50"/>
  <c r="J83" i="50"/>
  <c r="G83" i="50"/>
  <c r="S82" i="50"/>
  <c r="P82" i="50"/>
  <c r="M82" i="50"/>
  <c r="J82" i="50"/>
  <c r="G82" i="50"/>
  <c r="S81" i="50"/>
  <c r="P81" i="50"/>
  <c r="M81" i="50"/>
  <c r="J81" i="50"/>
  <c r="G81" i="50"/>
  <c r="S80" i="50"/>
  <c r="P80" i="50"/>
  <c r="M80" i="50"/>
  <c r="J80" i="50"/>
  <c r="G80" i="50"/>
  <c r="S79" i="50"/>
  <c r="P79" i="50"/>
  <c r="M79" i="50"/>
  <c r="J79" i="50"/>
  <c r="G79" i="50"/>
  <c r="S78" i="50"/>
  <c r="P78" i="50"/>
  <c r="M78" i="50"/>
  <c r="J78" i="50"/>
  <c r="G78" i="50"/>
  <c r="S77" i="50"/>
  <c r="P77" i="50"/>
  <c r="M77" i="50"/>
  <c r="J77" i="50"/>
  <c r="G77" i="50"/>
  <c r="R76" i="50"/>
  <c r="O76" i="50"/>
  <c r="L76" i="50"/>
  <c r="L110" i="50" s="1"/>
  <c r="I76" i="50"/>
  <c r="J76" i="50" s="1"/>
  <c r="F76" i="50"/>
  <c r="E76" i="50"/>
  <c r="E110" i="50" s="1"/>
  <c r="S75" i="50"/>
  <c r="P75" i="50"/>
  <c r="M75" i="50"/>
  <c r="J75" i="50"/>
  <c r="G75" i="50"/>
  <c r="S74" i="50"/>
  <c r="P74" i="50"/>
  <c r="M74" i="50"/>
  <c r="J74" i="50"/>
  <c r="G74" i="50"/>
  <c r="S73" i="50"/>
  <c r="P73" i="50"/>
  <c r="M73" i="50"/>
  <c r="J73" i="50"/>
  <c r="G73" i="50"/>
  <c r="S72" i="50"/>
  <c r="P72" i="50"/>
  <c r="M72" i="50"/>
  <c r="J72" i="50"/>
  <c r="G72" i="50"/>
  <c r="S71" i="50"/>
  <c r="P71" i="50"/>
  <c r="M71" i="50"/>
  <c r="J71" i="50"/>
  <c r="G71" i="50"/>
  <c r="S70" i="50"/>
  <c r="P70" i="50"/>
  <c r="M70" i="50"/>
  <c r="J70" i="50"/>
  <c r="G70" i="50"/>
  <c r="S69" i="50"/>
  <c r="P69" i="50"/>
  <c r="M69" i="50"/>
  <c r="J69" i="50"/>
  <c r="G69" i="50"/>
  <c r="S68" i="50"/>
  <c r="P68" i="50"/>
  <c r="M68" i="50"/>
  <c r="J68" i="50"/>
  <c r="G68" i="50"/>
  <c r="S67" i="50"/>
  <c r="P67" i="50"/>
  <c r="M67" i="50"/>
  <c r="J67" i="50"/>
  <c r="G67" i="50"/>
  <c r="R65" i="50"/>
  <c r="O65" i="50"/>
  <c r="L65" i="50"/>
  <c r="M65" i="50" s="1"/>
  <c r="I65" i="50"/>
  <c r="F65" i="50"/>
  <c r="G65" i="50" s="1"/>
  <c r="E65" i="50"/>
  <c r="S64" i="50"/>
  <c r="P64" i="50"/>
  <c r="M64" i="50"/>
  <c r="J64" i="50"/>
  <c r="G64" i="50"/>
  <c r="S63" i="50"/>
  <c r="P63" i="50"/>
  <c r="M63" i="50"/>
  <c r="J63" i="50"/>
  <c r="G63" i="50"/>
  <c r="R62" i="50"/>
  <c r="P62" i="50"/>
  <c r="O62" i="50"/>
  <c r="L62" i="50"/>
  <c r="I62" i="50"/>
  <c r="J62" i="50" s="1"/>
  <c r="F62" i="50"/>
  <c r="E62" i="50"/>
  <c r="S61" i="50"/>
  <c r="P61" i="50"/>
  <c r="M61" i="50"/>
  <c r="J61" i="50"/>
  <c r="G61" i="50"/>
  <c r="S60" i="50"/>
  <c r="P60" i="50"/>
  <c r="M60" i="50"/>
  <c r="J60" i="50"/>
  <c r="G60" i="50"/>
  <c r="S59" i="50"/>
  <c r="P59" i="50"/>
  <c r="M59" i="50"/>
  <c r="J59" i="50"/>
  <c r="G59" i="50"/>
  <c r="S58" i="50"/>
  <c r="P58" i="50"/>
  <c r="M58" i="50"/>
  <c r="J58" i="50"/>
  <c r="G58" i="50"/>
  <c r="S57" i="50"/>
  <c r="P57" i="50"/>
  <c r="M57" i="50"/>
  <c r="J57" i="50"/>
  <c r="G57" i="50"/>
  <c r="S56" i="50"/>
  <c r="P56" i="50"/>
  <c r="M56" i="50"/>
  <c r="J56" i="50"/>
  <c r="G56" i="50"/>
  <c r="R55" i="50"/>
  <c r="O55" i="50"/>
  <c r="L55" i="50"/>
  <c r="I55" i="50"/>
  <c r="J55" i="50" s="1"/>
  <c r="F55" i="50"/>
  <c r="G55" i="50" s="1"/>
  <c r="E55" i="50"/>
  <c r="S54" i="50"/>
  <c r="P54" i="50"/>
  <c r="M54" i="50"/>
  <c r="J54" i="50"/>
  <c r="G54" i="50"/>
  <c r="S53" i="50"/>
  <c r="P53" i="50"/>
  <c r="M53" i="50"/>
  <c r="J53" i="50"/>
  <c r="G53" i="50"/>
  <c r="R52" i="50"/>
  <c r="S52" i="50" s="1"/>
  <c r="O52" i="50"/>
  <c r="L52" i="50"/>
  <c r="M52" i="50" s="1"/>
  <c r="I52" i="50"/>
  <c r="J52" i="50" s="1"/>
  <c r="F52" i="50"/>
  <c r="E52" i="50"/>
  <c r="S51" i="50"/>
  <c r="P51" i="50"/>
  <c r="M51" i="50"/>
  <c r="J51" i="50"/>
  <c r="G51" i="50"/>
  <c r="S50" i="50"/>
  <c r="P50" i="50"/>
  <c r="M50" i="50"/>
  <c r="J50" i="50"/>
  <c r="G50" i="50"/>
  <c r="S49" i="50"/>
  <c r="P49" i="50"/>
  <c r="M49" i="50"/>
  <c r="J49" i="50"/>
  <c r="G49" i="50"/>
  <c r="R48" i="50"/>
  <c r="S48" i="50" s="1"/>
  <c r="O48" i="50"/>
  <c r="P48" i="50" s="1"/>
  <c r="L48" i="50"/>
  <c r="I48" i="50"/>
  <c r="F48" i="50"/>
  <c r="G48" i="50" s="1"/>
  <c r="E48" i="50"/>
  <c r="S47" i="50"/>
  <c r="P47" i="50"/>
  <c r="M47" i="50"/>
  <c r="J47" i="50"/>
  <c r="G47" i="50"/>
  <c r="S46" i="50"/>
  <c r="P46" i="50"/>
  <c r="M46" i="50"/>
  <c r="J46" i="50"/>
  <c r="G46" i="50"/>
  <c r="S45" i="50"/>
  <c r="P45" i="50"/>
  <c r="M45" i="50"/>
  <c r="J45" i="50"/>
  <c r="G45" i="50"/>
  <c r="S44" i="50"/>
  <c r="P44" i="50"/>
  <c r="M44" i="50"/>
  <c r="J44" i="50"/>
  <c r="G44" i="50"/>
  <c r="S43" i="50"/>
  <c r="P43" i="50"/>
  <c r="M43" i="50"/>
  <c r="J43" i="50"/>
  <c r="G43" i="50"/>
  <c r="S42" i="50"/>
  <c r="P42" i="50"/>
  <c r="M42" i="50"/>
  <c r="J42" i="50"/>
  <c r="G42" i="50"/>
  <c r="S41" i="50"/>
  <c r="P41" i="50"/>
  <c r="M41" i="50"/>
  <c r="J41" i="50"/>
  <c r="G41" i="50"/>
  <c r="S40" i="50"/>
  <c r="P40" i="50"/>
  <c r="M40" i="50"/>
  <c r="J40" i="50"/>
  <c r="G40" i="50"/>
  <c r="S39" i="50"/>
  <c r="P39" i="50"/>
  <c r="M39" i="50"/>
  <c r="J39" i="50"/>
  <c r="G39" i="50"/>
  <c r="S38" i="50"/>
  <c r="P38" i="50"/>
  <c r="M38" i="50"/>
  <c r="J38" i="50"/>
  <c r="G38" i="50"/>
  <c r="R37" i="50"/>
  <c r="P37" i="50"/>
  <c r="O37" i="50"/>
  <c r="L37" i="50"/>
  <c r="I37" i="50"/>
  <c r="F37" i="50"/>
  <c r="E37" i="50"/>
  <c r="S36" i="50"/>
  <c r="P36" i="50"/>
  <c r="M36" i="50"/>
  <c r="J36" i="50"/>
  <c r="G36" i="50"/>
  <c r="S35" i="50"/>
  <c r="P35" i="50"/>
  <c r="M35" i="50"/>
  <c r="J35" i="50"/>
  <c r="G35" i="50"/>
  <c r="S34" i="50"/>
  <c r="P34" i="50"/>
  <c r="M34" i="50"/>
  <c r="J34" i="50"/>
  <c r="G34" i="50"/>
  <c r="S33" i="50"/>
  <c r="P33" i="50"/>
  <c r="M33" i="50"/>
  <c r="J33" i="50"/>
  <c r="G33" i="50"/>
  <c r="S32" i="50"/>
  <c r="P32" i="50"/>
  <c r="M32" i="50"/>
  <c r="J32" i="50"/>
  <c r="G32" i="50"/>
  <c r="S31" i="50"/>
  <c r="P31" i="50"/>
  <c r="M31" i="50"/>
  <c r="J31" i="50"/>
  <c r="G31" i="50"/>
  <c r="S30" i="50"/>
  <c r="P30" i="50"/>
  <c r="M30" i="50"/>
  <c r="J30" i="50"/>
  <c r="G30" i="50"/>
  <c r="S29" i="50"/>
  <c r="P29" i="50"/>
  <c r="M29" i="50"/>
  <c r="J29" i="50"/>
  <c r="G29" i="50"/>
  <c r="S28" i="50"/>
  <c r="P28" i="50"/>
  <c r="M28" i="50"/>
  <c r="J28" i="50"/>
  <c r="G28" i="50"/>
  <c r="S27" i="50"/>
  <c r="P27" i="50"/>
  <c r="M27" i="50"/>
  <c r="J27" i="50"/>
  <c r="G27" i="50"/>
  <c r="S26" i="50"/>
  <c r="P26" i="50"/>
  <c r="M26" i="50"/>
  <c r="J26" i="50"/>
  <c r="G26" i="50"/>
  <c r="S25" i="50"/>
  <c r="P25" i="50"/>
  <c r="M25" i="50"/>
  <c r="J25" i="50"/>
  <c r="G25" i="50"/>
  <c r="S24" i="50"/>
  <c r="P24" i="50"/>
  <c r="M24" i="50"/>
  <c r="J24" i="50"/>
  <c r="G24" i="50"/>
  <c r="S23" i="50"/>
  <c r="P23" i="50"/>
  <c r="M23" i="50"/>
  <c r="J23" i="50"/>
  <c r="G23" i="50"/>
  <c r="R21" i="50"/>
  <c r="S21" i="50" s="1"/>
  <c r="O21" i="50"/>
  <c r="L21" i="50"/>
  <c r="I21" i="50"/>
  <c r="F21" i="50"/>
  <c r="G21" i="50" s="1"/>
  <c r="E21" i="50"/>
  <c r="S20" i="50"/>
  <c r="P20" i="50"/>
  <c r="M20" i="50"/>
  <c r="J20" i="50"/>
  <c r="G20" i="50"/>
  <c r="S19" i="50"/>
  <c r="P19" i="50"/>
  <c r="M19" i="50"/>
  <c r="J19" i="50"/>
  <c r="G19" i="50"/>
  <c r="S18" i="50"/>
  <c r="P18" i="50"/>
  <c r="M18" i="50"/>
  <c r="J18" i="50"/>
  <c r="G18" i="50"/>
  <c r="R17" i="50"/>
  <c r="R22" i="50" s="1"/>
  <c r="O17" i="50"/>
  <c r="L17" i="50"/>
  <c r="M17" i="50" s="1"/>
  <c r="I17" i="50"/>
  <c r="J17" i="50" s="1"/>
  <c r="G17" i="50"/>
  <c r="F17" i="50"/>
  <c r="E17" i="50"/>
  <c r="S16" i="50"/>
  <c r="P16" i="50"/>
  <c r="M16" i="50"/>
  <c r="J16" i="50"/>
  <c r="G16" i="50"/>
  <c r="R15" i="50"/>
  <c r="O15" i="50"/>
  <c r="L15" i="50"/>
  <c r="M15" i="50" s="1"/>
  <c r="I15" i="50"/>
  <c r="F15" i="50"/>
  <c r="G15" i="50" s="1"/>
  <c r="E15" i="50"/>
  <c r="S14" i="50"/>
  <c r="P14" i="50"/>
  <c r="M14" i="50"/>
  <c r="J14" i="50"/>
  <c r="G14" i="50"/>
  <c r="R13" i="50"/>
  <c r="O13" i="50"/>
  <c r="S13" i="50" s="1"/>
  <c r="L13" i="50"/>
  <c r="M13" i="50" s="1"/>
  <c r="I13" i="50"/>
  <c r="F13" i="50"/>
  <c r="G13" i="50" s="1"/>
  <c r="E13" i="50"/>
  <c r="S12" i="50"/>
  <c r="P12" i="50"/>
  <c r="M12" i="50"/>
  <c r="J12" i="50"/>
  <c r="G12" i="50"/>
  <c r="S11" i="50"/>
  <c r="P11" i="50"/>
  <c r="M11" i="50"/>
  <c r="J11" i="50"/>
  <c r="G11" i="50"/>
  <c r="R10" i="50"/>
  <c r="S10" i="50" s="1"/>
  <c r="P10" i="50"/>
  <c r="O10" i="50"/>
  <c r="L10" i="50"/>
  <c r="I10" i="50"/>
  <c r="J10" i="50" s="1"/>
  <c r="F10" i="50"/>
  <c r="G10" i="50" s="1"/>
  <c r="E10" i="50"/>
  <c r="S9" i="50"/>
  <c r="P9" i="50"/>
  <c r="M9" i="50"/>
  <c r="J9" i="50"/>
  <c r="G9" i="50"/>
  <c r="S8" i="50"/>
  <c r="P8" i="50"/>
  <c r="M8" i="50"/>
  <c r="J8" i="50"/>
  <c r="G8" i="50"/>
  <c r="S7" i="50"/>
  <c r="P7" i="50"/>
  <c r="M7" i="50"/>
  <c r="J7" i="50"/>
  <c r="G7" i="50"/>
  <c r="S6" i="50"/>
  <c r="P6" i="50"/>
  <c r="M6" i="50"/>
  <c r="J6" i="50"/>
  <c r="G6" i="50"/>
  <c r="S5" i="50"/>
  <c r="P5" i="50"/>
  <c r="M5" i="50"/>
  <c r="J5" i="50"/>
  <c r="G5" i="50"/>
  <c r="S4" i="50"/>
  <c r="P4" i="50"/>
  <c r="M4" i="50"/>
  <c r="J4" i="50"/>
  <c r="G4" i="50"/>
  <c r="M10" i="50" l="1"/>
  <c r="L66" i="50"/>
  <c r="L242" i="50" s="1"/>
  <c r="J48" i="50"/>
  <c r="S62" i="50"/>
  <c r="M95" i="50"/>
  <c r="R174" i="50"/>
  <c r="M171" i="50"/>
  <c r="M214" i="50"/>
  <c r="P234" i="50"/>
  <c r="G239" i="50"/>
  <c r="O22" i="50"/>
  <c r="J13" i="50"/>
  <c r="S15" i="50"/>
  <c r="J21" i="50"/>
  <c r="M37" i="50"/>
  <c r="O66" i="50"/>
  <c r="P52" i="50"/>
  <c r="P55" i="50"/>
  <c r="S65" i="50"/>
  <c r="F110" i="50"/>
  <c r="G110" i="50" s="1"/>
  <c r="S119" i="50"/>
  <c r="M176" i="50"/>
  <c r="E218" i="50"/>
  <c r="P207" i="50"/>
  <c r="P214" i="50"/>
  <c r="M217" i="50"/>
  <c r="P222" i="50"/>
  <c r="J239" i="50"/>
  <c r="L22" i="50"/>
  <c r="E241" i="50"/>
  <c r="R66" i="50"/>
  <c r="S66" i="50" s="1"/>
  <c r="S55" i="50"/>
  <c r="G62" i="50"/>
  <c r="M76" i="50"/>
  <c r="J93" i="50"/>
  <c r="J97" i="50"/>
  <c r="J109" i="50"/>
  <c r="G174" i="50"/>
  <c r="M137" i="50"/>
  <c r="P159" i="50"/>
  <c r="J173" i="50"/>
  <c r="J194" i="50"/>
  <c r="I218" i="50"/>
  <c r="S207" i="50"/>
  <c r="P210" i="50"/>
  <c r="G238" i="50"/>
  <c r="S241" i="50"/>
  <c r="O110" i="50"/>
  <c r="P110" i="50" s="1"/>
  <c r="J87" i="50"/>
  <c r="M93" i="50"/>
  <c r="M97" i="50"/>
  <c r="M109" i="50"/>
  <c r="G119" i="50"/>
  <c r="P137" i="50"/>
  <c r="P146" i="50"/>
  <c r="J157" i="50"/>
  <c r="M173" i="50"/>
  <c r="S176" i="50"/>
  <c r="M194" i="50"/>
  <c r="J197" i="50"/>
  <c r="S210" i="50"/>
  <c r="S217" i="50"/>
  <c r="F223" i="50"/>
  <c r="G223" i="50" s="1"/>
  <c r="J238" i="50"/>
  <c r="E22" i="50"/>
  <c r="S17" i="50"/>
  <c r="F22" i="50"/>
  <c r="E66" i="50"/>
  <c r="G52" i="50"/>
  <c r="M62" i="50"/>
  <c r="P76" i="50"/>
  <c r="G102" i="50"/>
  <c r="J119" i="50"/>
  <c r="S159" i="50"/>
  <c r="P194" i="50"/>
  <c r="P197" i="50"/>
  <c r="L223" i="50"/>
  <c r="P223" i="50" s="1"/>
  <c r="J225" i="50"/>
  <c r="J15" i="50"/>
  <c r="F66" i="50"/>
  <c r="M48" i="50"/>
  <c r="J65" i="50"/>
  <c r="R110" i="50"/>
  <c r="S110" i="50" s="1"/>
  <c r="R223" i="50"/>
  <c r="S194" i="50"/>
  <c r="S223" i="50"/>
  <c r="P22" i="50"/>
  <c r="S174" i="50"/>
  <c r="M110" i="50"/>
  <c r="L218" i="50"/>
  <c r="M218" i="50" s="1"/>
  <c r="I241" i="50"/>
  <c r="P13" i="50"/>
  <c r="P15" i="50"/>
  <c r="P17" i="50"/>
  <c r="I22" i="50"/>
  <c r="G37" i="50"/>
  <c r="S37" i="50"/>
  <c r="M55" i="50"/>
  <c r="M66" i="50" s="1"/>
  <c r="P65" i="50"/>
  <c r="P87" i="50"/>
  <c r="M102" i="50"/>
  <c r="J146" i="50"/>
  <c r="G176" i="50"/>
  <c r="M197" i="50"/>
  <c r="M207" i="50"/>
  <c r="G217" i="50"/>
  <c r="O218" i="50"/>
  <c r="G225" i="50"/>
  <c r="M238" i="50"/>
  <c r="M239" i="50"/>
  <c r="M240" i="50"/>
  <c r="I66" i="50"/>
  <c r="M21" i="50"/>
  <c r="I110" i="50"/>
  <c r="J110" i="50" s="1"/>
  <c r="P119" i="50"/>
  <c r="I174" i="50"/>
  <c r="J174" i="50" s="1"/>
  <c r="I223" i="50"/>
  <c r="J223" i="50" s="1"/>
  <c r="P21" i="50"/>
  <c r="J37" i="50"/>
  <c r="F218" i="50"/>
  <c r="R218" i="50"/>
  <c r="S218" i="50" s="1"/>
  <c r="L174" i="50"/>
  <c r="F241" i="50"/>
  <c r="G76" i="50"/>
  <c r="S76" i="50"/>
  <c r="S22" i="50"/>
  <c r="G22" i="50" l="1"/>
  <c r="M223" i="50"/>
  <c r="G218" i="50"/>
  <c r="E242" i="50"/>
  <c r="J66" i="50"/>
  <c r="G241" i="50"/>
  <c r="P218" i="50"/>
  <c r="G66" i="50"/>
  <c r="P66" i="50"/>
  <c r="R242" i="50"/>
  <c r="I242" i="50"/>
  <c r="J22" i="50"/>
  <c r="F242" i="50"/>
  <c r="J218" i="50"/>
  <c r="O242" i="50"/>
  <c r="P242" i="50" s="1"/>
  <c r="J241" i="50"/>
  <c r="M241" i="50"/>
  <c r="M174" i="50"/>
  <c r="M22" i="50"/>
  <c r="P174" i="50"/>
  <c r="S242" i="50" l="1"/>
  <c r="I247" i="50"/>
  <c r="I244" i="50"/>
  <c r="J242" i="50"/>
  <c r="M242" i="50"/>
  <c r="I245" i="50"/>
  <c r="F243" i="50"/>
  <c r="G242" i="50"/>
</calcChain>
</file>

<file path=xl/comments1.xml><?xml version="1.0" encoding="utf-8"?>
<comments xmlns="http://schemas.openxmlformats.org/spreadsheetml/2006/main">
  <authors>
    <author>test</author>
    <author xml:space="preserve"> </author>
  </authors>
  <commentList>
    <comment ref="H2" authorId="0" shapeId="0">
      <text>
        <r>
          <rPr>
            <b/>
            <sz val="9"/>
            <color indexed="81"/>
            <rFont val="ＭＳ Ｐゴシック"/>
            <family val="3"/>
            <charset val="128"/>
          </rPr>
          <t>皆さん、入力お願いします</t>
        </r>
      </text>
    </comment>
    <comment ref="L2" authorId="0" shapeId="0">
      <text>
        <r>
          <rPr>
            <b/>
            <sz val="9"/>
            <color indexed="81"/>
            <rFont val="ＭＳ Ｐゴシック"/>
            <family val="3"/>
            <charset val="128"/>
          </rPr>
          <t>test:</t>
        </r>
        <r>
          <rPr>
            <sz val="9"/>
            <color indexed="81"/>
            <rFont val="ＭＳ Ｐゴシック"/>
            <family val="3"/>
            <charset val="128"/>
          </rPr>
          <t xml:space="preserve">
部長レク対応修正
市民課の 住民記録電算処理事業の勉強システム132,000はカット
税務課の証明窓口関連 備品増はカット
債権管理の非常勤職員1名増分はカット
産業支援　商工会補助増（120万から130万に増）はカット
都市計画
　三崎水辺公園法面　復活
　公園台帳　カット
環境課　計画の印刷製本費は防災防犯対策課の計画印刷費10万
空調服カット
■
社会福祉協議会関連事業　検討中
保育　子育て支援員研修 隔年実施に格下げOK？　復活
保育　工事費削減
税務課の備品　窓口改善不要では　カット
債権管理の非常勤職員1名増　カット
農業政策　農改センター改修　不要では　現行価格のままだが工事はしない
産業支援　商工会補助増　120万に戻す
都市計画
　三崎水辺公園法面復活
　公園台帳カット
防災
　防災消耗品など、前年同額に戻す
　草刈 災害用緊急用地　課題
土木　区長要望　14500→14000　
環境課　計画の印刷製本費は防災防犯対策課の計画印刷費10万程度に変更
外国語印刷
空調服カット
積み立ての金額　課題
学校教育　プール（17:52 2019/11/22川端さんに相談済み）
6校 委託する　
10-1-3-4-1　賃金→報酬
新設校　消耗品　一部カット　名入れしないなど
生涯学習　市民大学ひまわり30万補助金減→減免1/4案で市長レク
ユニフォーム　4着に
10-4-4-1-1　900,000　2回から1回に
照明設計カット
図書館　システムは、長期継続、３社見積もり、プロポーザルは不可。長期継続すること
</t>
        </r>
      </text>
    </comment>
    <comment ref="B36" authorId="1" shapeId="0">
      <text>
        <r>
          <rPr>
            <b/>
            <sz val="9"/>
            <color indexed="81"/>
            <rFont val="ＭＳ Ｐゴシック"/>
            <family val="3"/>
            <charset val="128"/>
          </rPr>
          <t xml:space="preserve"> 科目コードの順番変更しております。参議院と愛知県県議会の間に移動が必要と思います。</t>
        </r>
      </text>
    </comment>
    <comment ref="B83" authorId="0" shapeId="0">
      <text>
        <r>
          <rPr>
            <b/>
            <sz val="9"/>
            <color indexed="81"/>
            <rFont val="ＭＳ Ｐゴシック"/>
            <family val="3"/>
            <charset val="128"/>
          </rPr>
          <t>test:</t>
        </r>
        <r>
          <rPr>
            <sz val="9"/>
            <color indexed="81"/>
            <rFont val="ＭＳ Ｐゴシック"/>
            <family val="3"/>
            <charset val="128"/>
          </rPr>
          <t xml:space="preserve">
財政課長の段階で事業新設
</t>
        </r>
      </text>
    </comment>
    <comment ref="B84" authorId="0" shapeId="0">
      <text>
        <r>
          <rPr>
            <b/>
            <sz val="9"/>
            <color indexed="81"/>
            <rFont val="ＭＳ Ｐゴシック"/>
            <family val="3"/>
            <charset val="128"/>
          </rPr>
          <t>test:</t>
        </r>
        <r>
          <rPr>
            <sz val="9"/>
            <color indexed="81"/>
            <rFont val="ＭＳ Ｐゴシック"/>
            <family val="3"/>
            <charset val="128"/>
          </rPr>
          <t xml:space="preserve">
財政課長の段階で事業新設
</t>
        </r>
      </text>
    </comment>
    <comment ref="B85" authorId="0" shapeId="0">
      <text>
        <r>
          <rPr>
            <b/>
            <sz val="9"/>
            <color indexed="81"/>
            <rFont val="ＭＳ Ｐゴシック"/>
            <family val="3"/>
            <charset val="128"/>
          </rPr>
          <t>test:</t>
        </r>
        <r>
          <rPr>
            <sz val="9"/>
            <color indexed="81"/>
            <rFont val="ＭＳ Ｐゴシック"/>
            <family val="3"/>
            <charset val="128"/>
          </rPr>
          <t xml:space="preserve">
財政課長の段階で事業新設
</t>
        </r>
      </text>
    </comment>
    <comment ref="E94" authorId="0" shapeId="0">
      <text>
        <r>
          <rPr>
            <b/>
            <sz val="9"/>
            <color indexed="81"/>
            <rFont val="ＭＳ Ｐゴシック"/>
            <family val="3"/>
            <charset val="128"/>
          </rPr>
          <t>test:</t>
        </r>
        <r>
          <rPr>
            <sz val="9"/>
            <color indexed="81"/>
            <rFont val="ＭＳ Ｐゴシック"/>
            <family val="3"/>
            <charset val="128"/>
          </rPr>
          <t xml:space="preserve">
後から入れているので合わなくなってしまっている</t>
        </r>
      </text>
    </comment>
    <comment ref="F94" authorId="0" shapeId="0">
      <text>
        <r>
          <rPr>
            <b/>
            <sz val="9"/>
            <color indexed="81"/>
            <rFont val="ＭＳ Ｐゴシック"/>
            <family val="3"/>
            <charset val="128"/>
          </rPr>
          <t>test:</t>
        </r>
        <r>
          <rPr>
            <sz val="9"/>
            <color indexed="81"/>
            <rFont val="ＭＳ Ｐゴシック"/>
            <family val="3"/>
            <charset val="128"/>
          </rPr>
          <t xml:space="preserve">
後から入れているので合わなくなってしまっている</t>
        </r>
      </text>
    </comment>
    <comment ref="K127" authorId="0" shapeId="0">
      <text>
        <r>
          <rPr>
            <b/>
            <sz val="9"/>
            <color indexed="81"/>
            <rFont val="ＭＳ Ｐゴシック"/>
            <family val="3"/>
            <charset val="128"/>
          </rPr>
          <t>test:</t>
        </r>
        <r>
          <rPr>
            <sz val="9"/>
            <color indexed="81"/>
            <rFont val="ＭＳ Ｐゴシック"/>
            <family val="3"/>
            <charset val="128"/>
          </rPr>
          <t xml:space="preserve">
最終的な表記注意</t>
        </r>
      </text>
    </comment>
    <comment ref="K201" authorId="0" shapeId="0">
      <text>
        <r>
          <rPr>
            <b/>
            <sz val="9"/>
            <color indexed="81"/>
            <rFont val="ＭＳ Ｐゴシック"/>
            <family val="3"/>
            <charset val="128"/>
          </rPr>
          <t>test:</t>
        </r>
        <r>
          <rPr>
            <sz val="9"/>
            <color indexed="81"/>
            <rFont val="ＭＳ Ｐゴシック"/>
            <family val="3"/>
            <charset val="128"/>
          </rPr>
          <t xml:space="preserve">
公民館備品特に要確認</t>
        </r>
      </text>
    </comment>
    <comment ref="A235" authorId="0" shapeId="0">
      <text>
        <r>
          <rPr>
            <b/>
            <sz val="9"/>
            <color indexed="81"/>
            <rFont val="ＭＳ Ｐゴシック"/>
            <family val="3"/>
            <charset val="128"/>
          </rPr>
          <t>test:</t>
        </r>
        <r>
          <rPr>
            <sz val="9"/>
            <color indexed="81"/>
            <rFont val="ＭＳ Ｐゴシック"/>
            <family val="3"/>
            <charset val="128"/>
          </rPr>
          <t xml:space="preserve">
システムで確認する</t>
        </r>
      </text>
    </comment>
    <comment ref="B238" authorId="1" shapeId="0">
      <text>
        <r>
          <rPr>
            <b/>
            <sz val="9"/>
            <color indexed="81"/>
            <rFont val="ＭＳ Ｐゴシック"/>
            <family val="3"/>
            <charset val="128"/>
          </rPr>
          <t>2.12.28
2節・3節合計</t>
        </r>
      </text>
    </comment>
  </commentList>
</comments>
</file>

<file path=xl/sharedStrings.xml><?xml version="1.0" encoding="utf-8"?>
<sst xmlns="http://schemas.openxmlformats.org/spreadsheetml/2006/main" count="568" uniqueCount="501">
  <si>
    <t>行政経営部</t>
  </si>
  <si>
    <t>秘書人事人件費</t>
  </si>
  <si>
    <t>職員健康診断事業</t>
  </si>
  <si>
    <t>職員研修事業</t>
  </si>
  <si>
    <t>秘書人事管理事務事業</t>
  </si>
  <si>
    <t>秘書広報課合計</t>
  </si>
  <si>
    <t>企画事務事業</t>
  </si>
  <si>
    <t>電算管理事業</t>
  </si>
  <si>
    <t>企画政策課合計</t>
  </si>
  <si>
    <t>契約検査事業</t>
  </si>
  <si>
    <t>財務会計事業</t>
  </si>
  <si>
    <t>財政管理事務事業</t>
  </si>
  <si>
    <t>財政課合計</t>
  </si>
  <si>
    <t>行政経営部合計</t>
  </si>
  <si>
    <t>市民生活部</t>
  </si>
  <si>
    <t>庁舎管理事業</t>
  </si>
  <si>
    <t>一般管理事務事業</t>
  </si>
  <si>
    <t>文書事業</t>
  </si>
  <si>
    <t>庁舎維持管理事業</t>
  </si>
  <si>
    <t>公用車管理事業</t>
  </si>
  <si>
    <t>財産管理事務事業</t>
  </si>
  <si>
    <t>公平委員会事業</t>
  </si>
  <si>
    <t>防犯対策事業</t>
  </si>
  <si>
    <t>選挙管理事業</t>
  </si>
  <si>
    <t>選挙啓発事業</t>
  </si>
  <si>
    <t>駐輪場維持管理事業</t>
  </si>
  <si>
    <t>交通安全推進事業</t>
  </si>
  <si>
    <t>交通安全対策事務事業</t>
  </si>
  <si>
    <t>災害対策事業</t>
  </si>
  <si>
    <t>災害対策事務事業</t>
  </si>
  <si>
    <t>地番家屋現況図修正事業</t>
  </si>
  <si>
    <t>課税計算事業</t>
  </si>
  <si>
    <t>税務総務事務事業</t>
  </si>
  <si>
    <t>徴収計算事業</t>
  </si>
  <si>
    <t>徴収事務事業</t>
  </si>
  <si>
    <t>税務課合計</t>
  </si>
  <si>
    <t>市民活動推進事業</t>
  </si>
  <si>
    <t>都市・国際交流事業</t>
  </si>
  <si>
    <t>区長会事業</t>
  </si>
  <si>
    <t>統計調査総務事業</t>
  </si>
  <si>
    <t>商工統計調査事業</t>
  </si>
  <si>
    <t>諸統計調査事業</t>
  </si>
  <si>
    <t>市民協働課合計</t>
  </si>
  <si>
    <t>住民記録電算処理事業</t>
  </si>
  <si>
    <t>戸籍住民基本台帳事務事業</t>
  </si>
  <si>
    <t>市民課合計</t>
  </si>
  <si>
    <t>市民生活部合計</t>
  </si>
  <si>
    <t>健康福祉部</t>
  </si>
  <si>
    <t>福祉推進事業</t>
  </si>
  <si>
    <t>総合福祉会館維持管理事業</t>
  </si>
  <si>
    <t>社会福祉総務事務事業</t>
  </si>
  <si>
    <t>心身障害児者福祉推進事業</t>
  </si>
  <si>
    <t>心身障害児者扶助事業</t>
  </si>
  <si>
    <t>心身障害者事務事業</t>
  </si>
  <si>
    <t>生活保護事業</t>
  </si>
  <si>
    <t>扶助事業</t>
  </si>
  <si>
    <t>災害救助事業</t>
  </si>
  <si>
    <t>老人福祉事業</t>
  </si>
  <si>
    <t>老人福祉センター運営事業</t>
  </si>
  <si>
    <t>老人憩いの家管理事業</t>
  </si>
  <si>
    <t>老人扶助事業</t>
  </si>
  <si>
    <t>老人福祉事務事業</t>
  </si>
  <si>
    <t>利用者助成事業</t>
  </si>
  <si>
    <t>介護保険特別会計繰出事業</t>
  </si>
  <si>
    <t>児童館等管理運営事業</t>
  </si>
  <si>
    <t>児童福祉事務事業</t>
  </si>
  <si>
    <t>国民健康保険特別会計繰出事業</t>
  </si>
  <si>
    <t>福祉医療事業</t>
  </si>
  <si>
    <t>福祉医療事務事業</t>
  </si>
  <si>
    <t>後期高齢者医療事業</t>
  </si>
  <si>
    <t>保険料徴収資料等作成事業</t>
  </si>
  <si>
    <t>国民年金事業</t>
  </si>
  <si>
    <t>保険医療課合計</t>
  </si>
  <si>
    <t>保健衛生事業</t>
  </si>
  <si>
    <t>保健センター運営事業</t>
  </si>
  <si>
    <t>休日診療所運営事業</t>
  </si>
  <si>
    <t>経済建設部</t>
  </si>
  <si>
    <t>労働事業</t>
  </si>
  <si>
    <t>農業委員会事業</t>
  </si>
  <si>
    <t>農村環境改善センター管理事業</t>
  </si>
  <si>
    <t>農業総務事務事業</t>
  </si>
  <si>
    <t>農業振興事業</t>
  </si>
  <si>
    <t>農地利用高度化事務事業</t>
  </si>
  <si>
    <t>畜産事業</t>
  </si>
  <si>
    <t>土地改良事業</t>
  </si>
  <si>
    <t>農地事務事業</t>
  </si>
  <si>
    <t>地域農政推進対策事業</t>
  </si>
  <si>
    <t>林務事務事業</t>
  </si>
  <si>
    <t>商工業振興預託事業</t>
  </si>
  <si>
    <t>観光振興補助事業</t>
  </si>
  <si>
    <t>観光事務事業</t>
  </si>
  <si>
    <t>消費者行政推進事業</t>
  </si>
  <si>
    <t>農業土木災害復旧事業</t>
  </si>
  <si>
    <t>土木総務事務事業</t>
  </si>
  <si>
    <t>道路台帳管理事業</t>
  </si>
  <si>
    <t>維持管理総務事務事業</t>
  </si>
  <si>
    <t>道路維持事業</t>
  </si>
  <si>
    <t>道路管理事業</t>
  </si>
  <si>
    <t>道路新設改良事業</t>
  </si>
  <si>
    <t>道路新設改良事務事業</t>
  </si>
  <si>
    <t>交通安全施設整備事業</t>
  </si>
  <si>
    <t>交通安全施設維持事業</t>
  </si>
  <si>
    <t>河川改修事業</t>
  </si>
  <si>
    <t>河川新設改良事務事業</t>
  </si>
  <si>
    <t>河川維持修繕事業</t>
  </si>
  <si>
    <t>河川管理事務事業</t>
  </si>
  <si>
    <t>道路河川災害復旧事業</t>
  </si>
  <si>
    <t>土木課合計</t>
  </si>
  <si>
    <t>都市計画調査事業</t>
  </si>
  <si>
    <t>二村山緑地整備事業</t>
  </si>
  <si>
    <t>公園施設改修事業</t>
  </si>
  <si>
    <t>公園施設維持管理事業</t>
  </si>
  <si>
    <t>公園事務事業</t>
  </si>
  <si>
    <t>緑化対策事業</t>
  </si>
  <si>
    <t>緑化事務事業</t>
  </si>
  <si>
    <t>都市計画課合計</t>
  </si>
  <si>
    <t>環境衛生事業</t>
  </si>
  <si>
    <t>公害対策事業</t>
  </si>
  <si>
    <t>公害対策事務事業</t>
  </si>
  <si>
    <t>東部知多衛生組合負担金事業</t>
  </si>
  <si>
    <t>清掃事業</t>
  </si>
  <si>
    <t>清掃事務事業</t>
  </si>
  <si>
    <t>塵芥処理事業</t>
  </si>
  <si>
    <t>塵芥処理事務事業</t>
  </si>
  <si>
    <t>有機循環推進事業</t>
  </si>
  <si>
    <t>し尿汲み取り事業</t>
  </si>
  <si>
    <t>し尿汲み取り事務事業</t>
  </si>
  <si>
    <t>環境課合計</t>
  </si>
  <si>
    <t>経済建設部合計</t>
  </si>
  <si>
    <t>会計管理事業</t>
  </si>
  <si>
    <t>出納室合計</t>
  </si>
  <si>
    <t>非常備消防活動事業</t>
  </si>
  <si>
    <t>消防施設設置事業</t>
  </si>
  <si>
    <t>消防施設維持管理事業</t>
  </si>
  <si>
    <t>教育委員会事務事業</t>
  </si>
  <si>
    <t>教育振興事業</t>
  </si>
  <si>
    <t>教育相談事業</t>
  </si>
  <si>
    <t>小学校施設維持管理事業</t>
  </si>
  <si>
    <t>小学校管理事務事業</t>
  </si>
  <si>
    <t>小学校教育振興事業</t>
  </si>
  <si>
    <t>小学校教育振興補助事業</t>
  </si>
  <si>
    <t>小学校扶助事業</t>
  </si>
  <si>
    <t>中学校施設維持管理事業</t>
  </si>
  <si>
    <t>中学校管理事務事業</t>
  </si>
  <si>
    <t>中学校教育振興事業</t>
  </si>
  <si>
    <t>中学校教育振興補助事業</t>
  </si>
  <si>
    <t>中学校扶助事業</t>
  </si>
  <si>
    <t>給食センター活動事業</t>
  </si>
  <si>
    <t>給食センター維持管理事業</t>
  </si>
  <si>
    <t>社会教育活動事業</t>
  </si>
  <si>
    <t>社会教育関係団体補助事業</t>
  </si>
  <si>
    <t>公民館活動事業</t>
  </si>
  <si>
    <t>公民館維持管理事業</t>
  </si>
  <si>
    <t>文化財保護事業</t>
  </si>
  <si>
    <t>市史編さん事業</t>
  </si>
  <si>
    <t>文化広場管理事業</t>
  </si>
  <si>
    <t>文化振興事業</t>
  </si>
  <si>
    <t>文化会館維持管理事業</t>
  </si>
  <si>
    <t>青少年対策事業</t>
  </si>
  <si>
    <t>陶芸の館管理事業</t>
  </si>
  <si>
    <t>スポーツ振興事業</t>
  </si>
  <si>
    <t>保健体育総務事務事業</t>
  </si>
  <si>
    <t>体育施設維持管理事業</t>
  </si>
  <si>
    <t>図書館活動事業</t>
  </si>
  <si>
    <t>図書館合計</t>
  </si>
  <si>
    <t>議員活動事業</t>
  </si>
  <si>
    <t>事務局事業</t>
  </si>
  <si>
    <t>負担金事業</t>
  </si>
  <si>
    <t>議事課合計</t>
  </si>
  <si>
    <t>議会事務局合計</t>
  </si>
  <si>
    <t>監査事業</t>
  </si>
  <si>
    <t>公債費元金償還事業</t>
  </si>
  <si>
    <t>公債費利子償還事業</t>
  </si>
  <si>
    <t>財政調整基金積立事業</t>
  </si>
  <si>
    <t>教育施設建設及び整備基金積立事業</t>
  </si>
  <si>
    <t>公共施設建設及び整備基金積立事業</t>
  </si>
  <si>
    <t>減債基金積立事業</t>
  </si>
  <si>
    <t>予備費</t>
  </si>
  <si>
    <t>給料・手当
一般会計</t>
    <rPh sb="0" eb="2">
      <t>キュウリョウ</t>
    </rPh>
    <rPh sb="3" eb="5">
      <t>テア</t>
    </rPh>
    <rPh sb="6" eb="8">
      <t>イッパン</t>
    </rPh>
    <rPh sb="8" eb="10">
      <t>カイケイ</t>
    </rPh>
    <phoneticPr fontId="18"/>
  </si>
  <si>
    <t>給料・手当
国保会計</t>
    <rPh sb="0" eb="2">
      <t>キュウリョウ</t>
    </rPh>
    <rPh sb="3" eb="5">
      <t>テア</t>
    </rPh>
    <rPh sb="6" eb="7">
      <t>クニ</t>
    </rPh>
    <rPh sb="8" eb="10">
      <t>カイケイ</t>
    </rPh>
    <phoneticPr fontId="18"/>
  </si>
  <si>
    <t>給料・手当
介護会計</t>
    <rPh sb="0" eb="2">
      <t>キュウリョウ</t>
    </rPh>
    <rPh sb="3" eb="5">
      <t>テア</t>
    </rPh>
    <rPh sb="6" eb="8">
      <t>カイゴ</t>
    </rPh>
    <rPh sb="8" eb="10">
      <t>カイケイ</t>
    </rPh>
    <phoneticPr fontId="18"/>
  </si>
  <si>
    <t>増減 Ｂ－Ａ</t>
    <rPh sb="0" eb="2">
      <t>ゾウゲン</t>
    </rPh>
    <phoneticPr fontId="18"/>
  </si>
  <si>
    <t>査定 Ｃ</t>
    <rPh sb="0" eb="2">
      <t>サテイ</t>
    </rPh>
    <phoneticPr fontId="18"/>
  </si>
  <si>
    <t>増減 Ｃ－Ｂ</t>
    <rPh sb="0" eb="2">
      <t>ゾウゲン</t>
    </rPh>
    <phoneticPr fontId="18"/>
  </si>
  <si>
    <t>査定ポイント</t>
    <rPh sb="0" eb="2">
      <t>サテイ</t>
    </rPh>
    <phoneticPr fontId="18"/>
  </si>
  <si>
    <t>出納室</t>
    <rPh sb="0" eb="2">
      <t>スイトウ</t>
    </rPh>
    <rPh sb="2" eb="3">
      <t>シツ</t>
    </rPh>
    <phoneticPr fontId="18"/>
  </si>
  <si>
    <t>教育部合計</t>
    <rPh sb="3" eb="5">
      <t>ゴウケイ</t>
    </rPh>
    <phoneticPr fontId="18"/>
  </si>
  <si>
    <t>議会事務局</t>
    <phoneticPr fontId="18"/>
  </si>
  <si>
    <t>財政課扱合計</t>
    <phoneticPr fontId="18"/>
  </si>
  <si>
    <t>財政課扱</t>
    <phoneticPr fontId="18"/>
  </si>
  <si>
    <t>人件費（全会計）合計</t>
    <rPh sb="4" eb="5">
      <t>ゼン</t>
    </rPh>
    <rPh sb="5" eb="7">
      <t>カイケイ</t>
    </rPh>
    <rPh sb="8" eb="10">
      <t>ゴウケイ</t>
    </rPh>
    <phoneticPr fontId="18"/>
  </si>
  <si>
    <t>人事秘書課扱
（人件費）</t>
    <rPh sb="0" eb="2">
      <t>ジンジ</t>
    </rPh>
    <rPh sb="2" eb="4">
      <t>ヒショ</t>
    </rPh>
    <rPh sb="4" eb="5">
      <t>カ</t>
    </rPh>
    <rPh sb="5" eb="6">
      <t>アツカ</t>
    </rPh>
    <rPh sb="8" eb="11">
      <t>ジンケンヒ</t>
    </rPh>
    <phoneticPr fontId="18"/>
  </si>
  <si>
    <t>監査事務局</t>
    <phoneticPr fontId="18"/>
  </si>
  <si>
    <t>監査事務局合計</t>
    <phoneticPr fontId="18"/>
  </si>
  <si>
    <t>健康福祉部合計</t>
    <rPh sb="5" eb="7">
      <t>ゴウケイ</t>
    </rPh>
    <phoneticPr fontId="18"/>
  </si>
  <si>
    <t>学校教育課合計
（給食センター除）</t>
    <rPh sb="0" eb="2">
      <t>ガッコウ</t>
    </rPh>
    <rPh sb="2" eb="4">
      <t>キョウイク</t>
    </rPh>
    <rPh sb="4" eb="5">
      <t>カ</t>
    </rPh>
    <rPh sb="5" eb="7">
      <t>ゴウケイ</t>
    </rPh>
    <rPh sb="9" eb="11">
      <t>キュウショク</t>
    </rPh>
    <rPh sb="15" eb="16">
      <t>ジョ</t>
    </rPh>
    <phoneticPr fontId="18"/>
  </si>
  <si>
    <t>給食センター合計</t>
    <rPh sb="0" eb="2">
      <t>キュウショク</t>
    </rPh>
    <phoneticPr fontId="18"/>
  </si>
  <si>
    <t>文化会館合計</t>
    <rPh sb="0" eb="2">
      <t>ブンカ</t>
    </rPh>
    <rPh sb="2" eb="4">
      <t>カイカン</t>
    </rPh>
    <rPh sb="4" eb="6">
      <t>ゴウケイ</t>
    </rPh>
    <phoneticPr fontId="18"/>
  </si>
  <si>
    <t>体育館合計</t>
    <rPh sb="0" eb="3">
      <t>タイイクカン</t>
    </rPh>
    <phoneticPr fontId="18"/>
  </si>
  <si>
    <t>教　育　部</t>
    <phoneticPr fontId="18"/>
  </si>
  <si>
    <t>総　　　　計</t>
    <rPh sb="0" eb="1">
      <t>フサ</t>
    </rPh>
    <rPh sb="5" eb="6">
      <t>ケイ</t>
    </rPh>
    <phoneticPr fontId="18"/>
  </si>
  <si>
    <t>担　　当</t>
    <phoneticPr fontId="18"/>
  </si>
  <si>
    <t>事　　業　　名</t>
    <phoneticPr fontId="18"/>
  </si>
  <si>
    <t>主　な　内　容</t>
    <rPh sb="0" eb="1">
      <t>オモ</t>
    </rPh>
    <rPh sb="4" eb="5">
      <t>ウチ</t>
    </rPh>
    <rPh sb="6" eb="7">
      <t>カタチ</t>
    </rPh>
    <phoneticPr fontId="18"/>
  </si>
  <si>
    <t>財政課長 査定</t>
    <rPh sb="0" eb="2">
      <t>ザイセイ</t>
    </rPh>
    <rPh sb="2" eb="4">
      <t>カチョウ</t>
    </rPh>
    <rPh sb="5" eb="7">
      <t>サテイ</t>
    </rPh>
    <phoneticPr fontId="18"/>
  </si>
  <si>
    <t>行政経営部長 査定</t>
    <rPh sb="0" eb="2">
      <t>ギョウセイ</t>
    </rPh>
    <rPh sb="2" eb="4">
      <t>ケイエイ</t>
    </rPh>
    <rPh sb="4" eb="6">
      <t>ブチョウ</t>
    </rPh>
    <rPh sb="7" eb="9">
      <t>サテイ</t>
    </rPh>
    <phoneticPr fontId="18"/>
  </si>
  <si>
    <t>市長 査定</t>
    <rPh sb="0" eb="2">
      <t>シチョウ</t>
    </rPh>
    <rPh sb="3" eb="5">
      <t>サテイ</t>
    </rPh>
    <phoneticPr fontId="18"/>
  </si>
  <si>
    <t>査定 D</t>
    <rPh sb="0" eb="2">
      <t>サテイ</t>
    </rPh>
    <phoneticPr fontId="18"/>
  </si>
  <si>
    <t>査定 E</t>
    <rPh sb="0" eb="2">
      <t>サテイ</t>
    </rPh>
    <phoneticPr fontId="18"/>
  </si>
  <si>
    <t>増減 D－C</t>
    <rPh sb="0" eb="2">
      <t>ゾウゲン</t>
    </rPh>
    <phoneticPr fontId="18"/>
  </si>
  <si>
    <t>増減 E－D</t>
    <rPh sb="0" eb="2">
      <t>ゾウゲン</t>
    </rPh>
    <phoneticPr fontId="18"/>
  </si>
  <si>
    <t>副市長 査定</t>
    <rPh sb="0" eb="1">
      <t>フク</t>
    </rPh>
    <rPh sb="1" eb="3">
      <t>シチョウ</t>
    </rPh>
    <rPh sb="4" eb="6">
      <t>サテイ</t>
    </rPh>
    <phoneticPr fontId="18"/>
  </si>
  <si>
    <t>生涯学習課合計
（文化会館・体育館除）</t>
    <rPh sb="9" eb="10">
      <t>ブン</t>
    </rPh>
    <rPh sb="10" eb="11">
      <t>カ</t>
    </rPh>
    <rPh sb="11" eb="12">
      <t>カイ</t>
    </rPh>
    <rPh sb="12" eb="13">
      <t>カン</t>
    </rPh>
    <rPh sb="14" eb="16">
      <t>タイイク</t>
    </rPh>
    <rPh sb="16" eb="17">
      <t>カン</t>
    </rPh>
    <rPh sb="17" eb="18">
      <t>ノゾ</t>
    </rPh>
    <phoneticPr fontId="18"/>
  </si>
  <si>
    <t>総務課合計</t>
    <phoneticPr fontId="18"/>
  </si>
  <si>
    <t>下水道課合計</t>
    <rPh sb="0" eb="3">
      <t>ゲスイドウ</t>
    </rPh>
    <phoneticPr fontId="18"/>
  </si>
  <si>
    <t>査定 F</t>
    <rPh sb="0" eb="2">
      <t>サテイ</t>
    </rPh>
    <phoneticPr fontId="18"/>
  </si>
  <si>
    <t>増減 F－E</t>
    <rPh sb="0" eb="2">
      <t>ゾウゲン</t>
    </rPh>
    <phoneticPr fontId="18"/>
  </si>
  <si>
    <t>市街地開発事業</t>
    <rPh sb="0" eb="3">
      <t>シガイチ</t>
    </rPh>
    <rPh sb="3" eb="5">
      <t>カイハツ</t>
    </rPh>
    <rPh sb="5" eb="7">
      <t>ジギョウ</t>
    </rPh>
    <phoneticPr fontId="18"/>
  </si>
  <si>
    <t>健康推進活動事業</t>
    <rPh sb="0" eb="2">
      <t>ケンコウ</t>
    </rPh>
    <rPh sb="2" eb="4">
      <t>スイシン</t>
    </rPh>
    <rPh sb="4" eb="6">
      <t>カツドウ</t>
    </rPh>
    <phoneticPr fontId="18"/>
  </si>
  <si>
    <t>商工業振興補助事業</t>
    <phoneticPr fontId="18"/>
  </si>
  <si>
    <t>商工総務事務事業</t>
    <phoneticPr fontId="18"/>
  </si>
  <si>
    <t>地域創生事務事業</t>
    <phoneticPr fontId="18"/>
  </si>
  <si>
    <t>都市計画事務事業</t>
    <phoneticPr fontId="18"/>
  </si>
  <si>
    <t>街路事務事業</t>
    <phoneticPr fontId="18"/>
  </si>
  <si>
    <t>母子保健活動事業</t>
    <rPh sb="0" eb="2">
      <t>ボシ</t>
    </rPh>
    <rPh sb="2" eb="4">
      <t>ホケン</t>
    </rPh>
    <rPh sb="4" eb="6">
      <t>カツドウ</t>
    </rPh>
    <phoneticPr fontId="18"/>
  </si>
  <si>
    <t>子育て予防接種事業</t>
    <rPh sb="0" eb="2">
      <t>コソダ</t>
    </rPh>
    <rPh sb="3" eb="5">
      <t>ヨボウ</t>
    </rPh>
    <rPh sb="5" eb="7">
      <t>セッシュ</t>
    </rPh>
    <phoneticPr fontId="18"/>
  </si>
  <si>
    <t>情報システム課合計</t>
    <rPh sb="0" eb="2">
      <t>ジョウホウ</t>
    </rPh>
    <rPh sb="6" eb="7">
      <t>カ</t>
    </rPh>
    <phoneticPr fontId="18"/>
  </si>
  <si>
    <t>常備消防活動事業</t>
  </si>
  <si>
    <t>債権管理課合計</t>
    <rPh sb="0" eb="2">
      <t>サイケン</t>
    </rPh>
    <rPh sb="2" eb="4">
      <t>カンリ</t>
    </rPh>
    <phoneticPr fontId="18"/>
  </si>
  <si>
    <t>保育事業</t>
    <rPh sb="0" eb="2">
      <t>ホイク</t>
    </rPh>
    <phoneticPr fontId="18"/>
  </si>
  <si>
    <t>子育て支援課合計</t>
    <rPh sb="0" eb="2">
      <t>コソダ</t>
    </rPh>
    <rPh sb="3" eb="5">
      <t>シエン</t>
    </rPh>
    <phoneticPr fontId="18"/>
  </si>
  <si>
    <t>ふるさと納税事務事業</t>
    <rPh sb="4" eb="6">
      <t>ノウゼイ</t>
    </rPh>
    <rPh sb="6" eb="8">
      <t>ジム</t>
    </rPh>
    <phoneticPr fontId="18"/>
  </si>
  <si>
    <t>市街地整備課合計</t>
    <rPh sb="0" eb="3">
      <t>シガイチ</t>
    </rPh>
    <rPh sb="3" eb="5">
      <t>セイビ</t>
    </rPh>
    <rPh sb="5" eb="6">
      <t>カ</t>
    </rPh>
    <rPh sb="6" eb="8">
      <t>ゴウケイ</t>
    </rPh>
    <phoneticPr fontId="18"/>
  </si>
  <si>
    <t>産業支援課合計</t>
    <rPh sb="2" eb="4">
      <t>シエン</t>
    </rPh>
    <phoneticPr fontId="18"/>
  </si>
  <si>
    <t>庁内情報システムの安定稼働やセキュリティ確保に係る費用</t>
  </si>
  <si>
    <t>防犯灯LED化（新設・修繕）や防犯カメラ設置に対する地域への補助</t>
    <rPh sb="0" eb="2">
      <t>ボウハン</t>
    </rPh>
    <rPh sb="2" eb="3">
      <t>トウ</t>
    </rPh>
    <rPh sb="6" eb="7">
      <t>カ</t>
    </rPh>
    <rPh sb="8" eb="10">
      <t>シンセツ</t>
    </rPh>
    <rPh sb="11" eb="13">
      <t>シュウゼン</t>
    </rPh>
    <rPh sb="15" eb="17">
      <t>ボウハン</t>
    </rPh>
    <rPh sb="20" eb="22">
      <t>セッチ</t>
    </rPh>
    <rPh sb="23" eb="24">
      <t>タイ</t>
    </rPh>
    <rPh sb="26" eb="28">
      <t>チイキ</t>
    </rPh>
    <rPh sb="30" eb="32">
      <t>ホジョ</t>
    </rPh>
    <phoneticPr fontId="18"/>
  </si>
  <si>
    <t>団員報酬、分団交付金、団員費用弁償、消防団車両等の修繕料</t>
  </si>
  <si>
    <t>公害対策事務に関する経費</t>
  </si>
  <si>
    <t>庁舎維持管理を行うための経費としての庁舎管理委託料、機器借上料</t>
  </si>
  <si>
    <t>コピー・印刷用紙の購入、市役所発送郵送料金、複写機等借上料</t>
  </si>
  <si>
    <t>選挙管理を行うための経費</t>
  </si>
  <si>
    <t>選挙啓発を行うための経費</t>
  </si>
  <si>
    <t>健康診断やストレスチェックの委託料等職員の心身の健康管理のための経費</t>
    <rPh sb="14" eb="16">
      <t>イタク</t>
    </rPh>
    <rPh sb="16" eb="17">
      <t>リョウ</t>
    </rPh>
    <rPh sb="17" eb="18">
      <t>トウ</t>
    </rPh>
    <rPh sb="21" eb="23">
      <t>シンシン</t>
    </rPh>
    <phoneticPr fontId="18"/>
  </si>
  <si>
    <t>集合研修における外部委託、派遣研修における負担金及び旅費</t>
  </si>
  <si>
    <t>児童館等の運営及び施設管理に必要な経費</t>
    <rPh sb="3" eb="4">
      <t>トウ</t>
    </rPh>
    <phoneticPr fontId="28"/>
  </si>
  <si>
    <t>人件費</t>
    <rPh sb="0" eb="3">
      <t>ジンケンヒ</t>
    </rPh>
    <phoneticPr fontId="18"/>
  </si>
  <si>
    <t>市債元金の償還費</t>
  </si>
  <si>
    <t>市債利子の償還費</t>
  </si>
  <si>
    <t>財政調整基金への積み立て費</t>
  </si>
  <si>
    <t>教育施設建設及び整備基金への積み立て費</t>
  </si>
  <si>
    <t>公共施設建設及び整備基金への積み立て費</t>
  </si>
  <si>
    <t>減債基金への積み立て費</t>
  </si>
  <si>
    <t>予防接種（集団・個別）に関する経費、任意予防接種費用助成金</t>
    <phoneticPr fontId="18"/>
  </si>
  <si>
    <t>社会福祉事業、その他の社会福祉の効果的運用と組織的活動の支援を図るため、各種団体の自主的活動促進事業</t>
  </si>
  <si>
    <t>一定条件の障がい者への国・県・市からの手当、障害者自立支援法に基づく自立支援給付費と地域生活支援事業費</t>
  </si>
  <si>
    <t>災害救助費</t>
    <rPh sb="0" eb="2">
      <t>サイガイ</t>
    </rPh>
    <rPh sb="2" eb="4">
      <t>キュウジョ</t>
    </rPh>
    <rPh sb="4" eb="5">
      <t>ヒ</t>
    </rPh>
    <phoneticPr fontId="18"/>
  </si>
  <si>
    <t>保護措置費、介護手当給付費</t>
    <rPh sb="6" eb="8">
      <t>カイゴ</t>
    </rPh>
    <rPh sb="8" eb="10">
      <t>テア</t>
    </rPh>
    <rPh sb="10" eb="12">
      <t>キュウフ</t>
    </rPh>
    <rPh sb="12" eb="13">
      <t>ヒ</t>
    </rPh>
    <phoneticPr fontId="28"/>
  </si>
  <si>
    <t>社会福祉法人利用者負担軽減措置の事業費補助金で事業所への補助</t>
  </si>
  <si>
    <t>介護保険特別会計への法定繰出金</t>
    <rPh sb="10" eb="12">
      <t>ホウテイ</t>
    </rPh>
    <rPh sb="12" eb="13">
      <t>クリ</t>
    </rPh>
    <phoneticPr fontId="1"/>
  </si>
  <si>
    <t>保健センター運営に関わる光熱水費・各種機器の借上料等施設管理の経費</t>
  </si>
  <si>
    <t>休日診療所の運営に関する経費</t>
  </si>
  <si>
    <t>国民健康保険特別会計を運営するのに必要な一般会計からの繰出金</t>
  </si>
  <si>
    <t>子ども医療費等福祉医療の助成費</t>
  </si>
  <si>
    <t>福祉医療費事務の事務費</t>
  </si>
  <si>
    <t>後期高齢者医療制度加入被保険者の医療費を後期高齢者医療広域連合に支払う負担金と制度を支えるための経費</t>
  </si>
  <si>
    <t>国民年金保険料の取得・喪失及び免除等の年金事務を行う経費</t>
  </si>
  <si>
    <t>国民年金の異動（加入、脱退）に伴う諸申請の受付、相談。受け付けた各種申請書の進達。国民年金の啓発</t>
  </si>
  <si>
    <t>東部知多衛生組合に関する負担金</t>
  </si>
  <si>
    <t>清掃及び清掃事務所に関する経費</t>
  </si>
  <si>
    <t>一般廃棄物（可燃ごみ）収集運搬・処分委託料</t>
  </si>
  <si>
    <t>塵芥収集に関する経費</t>
  </si>
  <si>
    <t>し尿汲み取りの委託に関する経費</t>
  </si>
  <si>
    <t>し尿処理に関する経費</t>
  </si>
  <si>
    <t>教育委員報酬、旅費及び負担金</t>
    <rPh sb="11" eb="14">
      <t>フタンキン</t>
    </rPh>
    <phoneticPr fontId="25"/>
  </si>
  <si>
    <t>生涯学習情報誌チャレンジ(年2回広報折込・年1回冊子)発行及び社会教育委員関連事業</t>
  </si>
  <si>
    <t>豊明市小中学校PTA連絡協議会補助金、青少年健全育成モデル地区補助金、豊明市文化系ジュニアクラブ補助金、豊明市女性の会補助金</t>
    <rPh sb="55" eb="57">
      <t>ジョセイ</t>
    </rPh>
    <rPh sb="58" eb="59">
      <t>カイ</t>
    </rPh>
    <phoneticPr fontId="18"/>
  </si>
  <si>
    <t>文化財の保護・保全に対する補助金及び樹木剪定等の事業費</t>
  </si>
  <si>
    <t>勅使会館施設の維持管理に係る経費</t>
  </si>
  <si>
    <t>文化会館を運営するために必要な維持管理関係の経費</t>
  </si>
  <si>
    <t>図書館資料の購入及び講座・講演会の開催など市民への読書推進活動のための経費</t>
  </si>
  <si>
    <t>図書館施設の管理全般と図書館業務に係る電算システムの維持管理のための経費</t>
  </si>
  <si>
    <t>土地改良にかかる負担金等</t>
    <rPh sb="11" eb="12">
      <t>トウ</t>
    </rPh>
    <phoneticPr fontId="18"/>
  </si>
  <si>
    <t>土地改良事業に関する経費</t>
  </si>
  <si>
    <t>土木課が管理する道路台帳図書等を更新するための、現地測量及び図面修正作業を行う。</t>
  </si>
  <si>
    <t>道路維持管理に関する消耗品等の購入、道路賠償責任保険への加入及び道路建設促進関係団体への負担金の支払い等の総務事務事業</t>
  </si>
  <si>
    <t>道路等維持作業委託料、道路等維持修繕工事費</t>
  </si>
  <si>
    <t>道路反射鏡の修繕に要する経費</t>
    <phoneticPr fontId="18"/>
  </si>
  <si>
    <t>河川改修工事等を行うために必要な消耗品等の事務的経費</t>
  </si>
  <si>
    <t>災害時における復旧工事費</t>
  </si>
  <si>
    <t>道路河川災害時における復旧工事費</t>
  </si>
  <si>
    <t>都市計画事務一般に関する事業並びに住宅・建築物耐震診断・改修に関する経費</t>
    <rPh sb="20" eb="23">
      <t>ケンチクブツ</t>
    </rPh>
    <phoneticPr fontId="25"/>
  </si>
  <si>
    <t>種苗生産事業者への補助金、花壇花苗購入費</t>
    <rPh sb="13" eb="15">
      <t>カダン</t>
    </rPh>
    <rPh sb="15" eb="16">
      <t>ハナ</t>
    </rPh>
    <rPh sb="16" eb="17">
      <t>ナエ</t>
    </rPh>
    <rPh sb="17" eb="20">
      <t>コウニュウヒ</t>
    </rPh>
    <phoneticPr fontId="18"/>
  </si>
  <si>
    <t>住民税・固定資産税の計算と納税通知書の作成及び税情報の管理</t>
  </si>
  <si>
    <t>各行政区の効果的な運営と組織的な活動の支援に要する経費</t>
  </si>
  <si>
    <t>各種統計調査を円滑に実施するための経費</t>
  </si>
  <si>
    <t>農村環境改善センターの管理運営委託料</t>
  </si>
  <si>
    <t>愛知用水受益市町により組織する協議会の負担金</t>
  </si>
  <si>
    <t>畜産振興事業等として農業団体の育成及び指導に対する補助事業</t>
  </si>
  <si>
    <t>地域農政推進対策に係る消耗品</t>
    <rPh sb="0" eb="2">
      <t>チイキ</t>
    </rPh>
    <rPh sb="2" eb="4">
      <t>ノウセイ</t>
    </rPh>
    <rPh sb="4" eb="6">
      <t>スイシン</t>
    </rPh>
    <rPh sb="6" eb="8">
      <t>タイサク</t>
    </rPh>
    <rPh sb="9" eb="10">
      <t>カカ</t>
    </rPh>
    <rPh sb="11" eb="13">
      <t>ショウモウ</t>
    </rPh>
    <rPh sb="13" eb="14">
      <t>ヒン</t>
    </rPh>
    <phoneticPr fontId="18"/>
  </si>
  <si>
    <t>県森林協会負担金</t>
  </si>
  <si>
    <t>商工業振興資金を市内金融機関に預託</t>
  </si>
  <si>
    <t>消費生活相談に係る消耗品、印刷製本費</t>
    <rPh sb="0" eb="2">
      <t>ショウヒ</t>
    </rPh>
    <rPh sb="2" eb="4">
      <t>セイカツ</t>
    </rPh>
    <rPh sb="4" eb="6">
      <t>ソウダン</t>
    </rPh>
    <rPh sb="7" eb="8">
      <t>カカ</t>
    </rPh>
    <rPh sb="9" eb="11">
      <t>ショウモウ</t>
    </rPh>
    <rPh sb="11" eb="12">
      <t>ヒン</t>
    </rPh>
    <rPh sb="13" eb="15">
      <t>インサツ</t>
    </rPh>
    <rPh sb="15" eb="17">
      <t>セイホン</t>
    </rPh>
    <rPh sb="17" eb="18">
      <t>ヒ</t>
    </rPh>
    <phoneticPr fontId="18"/>
  </si>
  <si>
    <t>議会運営による必要経費で、主に議会だより印刷・配送費、会議録作成等業務委託料</t>
    <rPh sb="20" eb="22">
      <t>インサツ</t>
    </rPh>
    <rPh sb="23" eb="25">
      <t>ハイソウ</t>
    </rPh>
    <rPh sb="25" eb="26">
      <t>ヒ</t>
    </rPh>
    <rPh sb="30" eb="32">
      <t>サクセイ</t>
    </rPh>
    <rPh sb="32" eb="33">
      <t>トウ</t>
    </rPh>
    <rPh sb="33" eb="35">
      <t>ギョウム</t>
    </rPh>
    <rPh sb="35" eb="37">
      <t>イタク</t>
    </rPh>
    <rPh sb="37" eb="38">
      <t>リョウ</t>
    </rPh>
    <phoneticPr fontId="18"/>
  </si>
  <si>
    <t>全国市議会議長会等への負担金</t>
  </si>
  <si>
    <t>市税の徴収に係る電算事務処理</t>
  </si>
  <si>
    <t>市が行う250万円以上の建設工事の契約及び検査に要する経費</t>
  </si>
  <si>
    <t>財務会計及び起債管理システムのソフトの保守委託と借上げ経費</t>
  </si>
  <si>
    <t>新公会計制度支援業務委託等の経費</t>
  </si>
  <si>
    <t>共済費 精査等</t>
    <rPh sb="0" eb="2">
      <t>キョウサイ</t>
    </rPh>
    <rPh sb="2" eb="3">
      <t>ヒ</t>
    </rPh>
    <rPh sb="4" eb="6">
      <t>セイサ</t>
    </rPh>
    <rPh sb="6" eb="7">
      <t>トウ</t>
    </rPh>
    <phoneticPr fontId="18"/>
  </si>
  <si>
    <t>補助金 精査等</t>
    <rPh sb="0" eb="3">
      <t>ホジョキン</t>
    </rPh>
    <phoneticPr fontId="18"/>
  </si>
  <si>
    <t>古戦場まつり、イルミネーション、観光協会ホームページ事業の補助</t>
    <rPh sb="16" eb="18">
      <t>カンコウ</t>
    </rPh>
    <rPh sb="18" eb="20">
      <t>キョウカイ</t>
    </rPh>
    <rPh sb="29" eb="31">
      <t>ホジョ</t>
    </rPh>
    <phoneticPr fontId="18"/>
  </si>
  <si>
    <t>森林環境譲与税基金積立事業</t>
    <rPh sb="0" eb="2">
      <t>シンリン</t>
    </rPh>
    <rPh sb="2" eb="4">
      <t>カンキョウ</t>
    </rPh>
    <rPh sb="4" eb="6">
      <t>ジョウヨ</t>
    </rPh>
    <rPh sb="6" eb="7">
      <t>ゼイ</t>
    </rPh>
    <phoneticPr fontId="18"/>
  </si>
  <si>
    <t>森林環境譲与税基金への積み立て費</t>
    <phoneticPr fontId="18"/>
  </si>
  <si>
    <t>農業政策課 合計</t>
    <rPh sb="0" eb="2">
      <t>ノウギョウ</t>
    </rPh>
    <rPh sb="2" eb="4">
      <t>セイサク</t>
    </rPh>
    <rPh sb="4" eb="5">
      <t>カ</t>
    </rPh>
    <rPh sb="6" eb="8">
      <t>ゴウケイ</t>
    </rPh>
    <phoneticPr fontId="18"/>
  </si>
  <si>
    <t>教育振興補助事業</t>
    <phoneticPr fontId="18"/>
  </si>
  <si>
    <t>事務局事務事業</t>
    <phoneticPr fontId="18"/>
  </si>
  <si>
    <t>教育振興事務事業</t>
    <phoneticPr fontId="18"/>
  </si>
  <si>
    <t>広報活動事業</t>
  </si>
  <si>
    <t>市民相談事業</t>
  </si>
  <si>
    <t>森林環境譲与税基金積立事業</t>
  </si>
  <si>
    <t>参議院議員選挙執行事業</t>
  </si>
  <si>
    <t>愛知県議会議員選挙執行事業</t>
  </si>
  <si>
    <t>市長・市議選挙執行事業</t>
  </si>
  <si>
    <t>事務局事務事業</t>
  </si>
  <si>
    <t>教育振興補助事業</t>
  </si>
  <si>
    <t>教育振興事務事業</t>
  </si>
  <si>
    <t>下水道事業会計繰出事業</t>
    <phoneticPr fontId="18"/>
  </si>
  <si>
    <t>給料・手当
下水管渠</t>
    <rPh sb="0" eb="2">
      <t>キュウリョウ</t>
    </rPh>
    <rPh sb="3" eb="5">
      <t>テア</t>
    </rPh>
    <rPh sb="6" eb="8">
      <t>ゲスイ</t>
    </rPh>
    <rPh sb="8" eb="10">
      <t>カンキョ</t>
    </rPh>
    <phoneticPr fontId="18"/>
  </si>
  <si>
    <t>給料・手当
下水総係</t>
    <rPh sb="0" eb="2">
      <t>キュウリョウ</t>
    </rPh>
    <rPh sb="3" eb="5">
      <t>テア</t>
    </rPh>
    <rPh sb="6" eb="8">
      <t>ゲスイ</t>
    </rPh>
    <rPh sb="8" eb="9">
      <t>ソウ</t>
    </rPh>
    <rPh sb="9" eb="10">
      <t>カカリ</t>
    </rPh>
    <phoneticPr fontId="18"/>
  </si>
  <si>
    <t>給料・手当
下水建設</t>
    <rPh sb="0" eb="2">
      <t>キュウリョウ</t>
    </rPh>
    <rPh sb="3" eb="5">
      <t>テア</t>
    </rPh>
    <rPh sb="6" eb="8">
      <t>ゲスイ</t>
    </rPh>
    <rPh sb="8" eb="10">
      <t>ケンセツ</t>
    </rPh>
    <phoneticPr fontId="18"/>
  </si>
  <si>
    <t>委託料 精査等</t>
    <rPh sb="0" eb="3">
      <t>イタクリョウ</t>
    </rPh>
    <phoneticPr fontId="18"/>
  </si>
  <si>
    <t>図書館維持管理事業</t>
    <phoneticPr fontId="18"/>
  </si>
  <si>
    <t>ボカシ、生ごみ堆肥化促進容器等購入費補助金</t>
    <rPh sb="4" eb="5">
      <t>ナマ</t>
    </rPh>
    <rPh sb="7" eb="10">
      <t>タイヒカ</t>
    </rPh>
    <rPh sb="10" eb="12">
      <t>ソクシン</t>
    </rPh>
    <rPh sb="12" eb="14">
      <t>ヨウキ</t>
    </rPh>
    <rPh sb="14" eb="15">
      <t>ナド</t>
    </rPh>
    <rPh sb="15" eb="17">
      <t>コウニュウ</t>
    </rPh>
    <rPh sb="17" eb="18">
      <t>ヒ</t>
    </rPh>
    <rPh sb="18" eb="20">
      <t>ホジョ</t>
    </rPh>
    <rPh sb="20" eb="21">
      <t>カネ</t>
    </rPh>
    <phoneticPr fontId="28"/>
  </si>
  <si>
    <t>児童生徒数の把握、学区ごとの集計、学齢簿作成</t>
    <phoneticPr fontId="18"/>
  </si>
  <si>
    <t>小中学校教育振興（教育振興補助、部活動運営費補助）、ふるさと応援奨学金</t>
    <rPh sb="30" eb="32">
      <t>オウエン</t>
    </rPh>
    <rPh sb="32" eb="35">
      <t>ショウガクキン</t>
    </rPh>
    <phoneticPr fontId="18"/>
  </si>
  <si>
    <t>教育相談員、適応指導教室指導員、スクールソーシャルワーカー等の人件費</t>
    <phoneticPr fontId="18"/>
  </si>
  <si>
    <t>学校用務員等報酬、学校医等報酬、学校の光熱水費等の需用費、備品購入費、施設の保守管理に係る業務委託料及び機器の借上料等</t>
    <phoneticPr fontId="18"/>
  </si>
  <si>
    <t>各教科用等で使う消耗品の購入、児童の検査料及び教職員の健康診断、図書の購入、各教科の教材用備品購入</t>
    <phoneticPr fontId="18"/>
  </si>
  <si>
    <t>各教科用等で使う消耗品の購入、生徒の検査料及び教職員の健康診断、図書の購入、各教科の教材用備品購入</t>
    <phoneticPr fontId="18"/>
  </si>
  <si>
    <t>スポーツ推進委員、スポーツ表彰審査、スポーツ推進計画審議会、指定管理者審査委員会委員報酬、スポーツ推進委員協議会負担金</t>
    <rPh sb="30" eb="32">
      <t>シテイ</t>
    </rPh>
    <rPh sb="32" eb="35">
      <t>カンリシャ</t>
    </rPh>
    <rPh sb="35" eb="37">
      <t>シンサ</t>
    </rPh>
    <rPh sb="37" eb="40">
      <t>イインカイ</t>
    </rPh>
    <rPh sb="53" eb="56">
      <t>キョウギカイ</t>
    </rPh>
    <phoneticPr fontId="18"/>
  </si>
  <si>
    <t>広報紙を各町内会に配送する委託料
広報印刷製本費、市政記録撮影、ホームページコンテンツ管理システム委託</t>
    <phoneticPr fontId="18"/>
  </si>
  <si>
    <t>秘書及び人事管理業務を行うための経費</t>
    <phoneticPr fontId="18"/>
  </si>
  <si>
    <t>地域交通（ひまわりバス）、チョイソコとよあけ運行に係る費用</t>
    <rPh sb="22" eb="24">
      <t>ウンコウ</t>
    </rPh>
    <rPh sb="25" eb="26">
      <t>カカ</t>
    </rPh>
    <rPh sb="27" eb="29">
      <t>ヒヨウ</t>
    </rPh>
    <phoneticPr fontId="18"/>
  </si>
  <si>
    <t>防災防犯対策課合計</t>
    <rPh sb="0" eb="2">
      <t>ボウサイ</t>
    </rPh>
    <rPh sb="2" eb="4">
      <t>ボウハン</t>
    </rPh>
    <rPh sb="4" eb="6">
      <t>タイサク</t>
    </rPh>
    <rPh sb="6" eb="7">
      <t>カ</t>
    </rPh>
    <rPh sb="7" eb="9">
      <t>ゴウケイ</t>
    </rPh>
    <phoneticPr fontId="18"/>
  </si>
  <si>
    <t>国際交流協会支援事業、友好都市交流事業、多文化共生推進事業、通訳・翻訳に係る経費</t>
    <rPh sb="30" eb="32">
      <t>ツウヤク</t>
    </rPh>
    <rPh sb="33" eb="35">
      <t>ホンヤク</t>
    </rPh>
    <rPh sb="36" eb="37">
      <t>カカ</t>
    </rPh>
    <rPh sb="38" eb="40">
      <t>ケイヒ</t>
    </rPh>
    <phoneticPr fontId="18"/>
  </si>
  <si>
    <t>ふるさと納税</t>
    <phoneticPr fontId="18"/>
  </si>
  <si>
    <t>尾三消防組合への負担金、その他各種負担金及び交付金、保険料</t>
    <rPh sb="0" eb="1">
      <t>ビ</t>
    </rPh>
    <rPh sb="1" eb="2">
      <t>サン</t>
    </rPh>
    <rPh sb="2" eb="4">
      <t>ショウボウ</t>
    </rPh>
    <rPh sb="4" eb="6">
      <t>クミアイ</t>
    </rPh>
    <rPh sb="8" eb="11">
      <t>フタンキン</t>
    </rPh>
    <rPh sb="14" eb="15">
      <t>タ</t>
    </rPh>
    <rPh sb="15" eb="17">
      <t>カクシュ</t>
    </rPh>
    <rPh sb="17" eb="20">
      <t>フタンキン</t>
    </rPh>
    <rPh sb="20" eb="21">
      <t>オヨ</t>
    </rPh>
    <rPh sb="22" eb="24">
      <t>コウフ</t>
    </rPh>
    <rPh sb="24" eb="25">
      <t>キン</t>
    </rPh>
    <rPh sb="26" eb="29">
      <t>ホケンリョウ</t>
    </rPh>
    <phoneticPr fontId="18"/>
  </si>
  <si>
    <t>市民が初期消火を行うための立ち上り消火栓設置等補助金</t>
    <phoneticPr fontId="18"/>
  </si>
  <si>
    <t>消防隊が使用する消火栓維持管理負担金</t>
    <phoneticPr fontId="18"/>
  </si>
  <si>
    <t>衆議院議員選挙執行事業</t>
  </si>
  <si>
    <t>公共施設管理事業</t>
    <phoneticPr fontId="18"/>
  </si>
  <si>
    <t>総合福祉会館の保守管理委託費用
(施設清掃委託、エレベータ保守点検、消防設備保守点検等）</t>
    <phoneticPr fontId="18"/>
  </si>
  <si>
    <t>嘱託医報酬、就労支援やレセプト点検に伴う会計年度任用職員報酬、生活保護システム等使用料</t>
    <rPh sb="20" eb="22">
      <t>カイケイ</t>
    </rPh>
    <rPh sb="22" eb="24">
      <t>ネンド</t>
    </rPh>
    <rPh sb="24" eb="26">
      <t>ニンヨウ</t>
    </rPh>
    <rPh sb="26" eb="28">
      <t>ショクイン</t>
    </rPh>
    <rPh sb="28" eb="30">
      <t>ホウシュウ</t>
    </rPh>
    <rPh sb="39" eb="40">
      <t>ナド</t>
    </rPh>
    <rPh sb="40" eb="43">
      <t>シヨウリョウ</t>
    </rPh>
    <phoneticPr fontId="18"/>
  </si>
  <si>
    <t>コンビニ徴収手数料、督促状通信運搬費等事務費、滞納処分物件評価等委託</t>
    <rPh sb="10" eb="12">
      <t>トクソク</t>
    </rPh>
    <rPh sb="12" eb="13">
      <t>ジョウ</t>
    </rPh>
    <rPh sb="13" eb="15">
      <t>ツウシン</t>
    </rPh>
    <rPh sb="15" eb="17">
      <t>ウンパン</t>
    </rPh>
    <rPh sb="17" eb="18">
      <t>ヒ</t>
    </rPh>
    <rPh sb="23" eb="25">
      <t>タイノウ</t>
    </rPh>
    <rPh sb="25" eb="27">
      <t>ショブン</t>
    </rPh>
    <rPh sb="27" eb="29">
      <t>ブッケン</t>
    </rPh>
    <rPh sb="29" eb="31">
      <t>ヒョウカ</t>
    </rPh>
    <rPh sb="31" eb="32">
      <t>トウ</t>
    </rPh>
    <rPh sb="32" eb="34">
      <t>イタク</t>
    </rPh>
    <phoneticPr fontId="18"/>
  </si>
  <si>
    <t>証明窓口、臨時職員賃金及び消耗品等の経常経費</t>
    <rPh sb="0" eb="2">
      <t>ショウメイ</t>
    </rPh>
    <rPh sb="2" eb="4">
      <t>マドグチ</t>
    </rPh>
    <phoneticPr fontId="18"/>
  </si>
  <si>
    <t>企業誘致に関する経費、とよあけ花マルシェプロジェクト委託</t>
    <rPh sb="0" eb="2">
      <t>キギョウ</t>
    </rPh>
    <rPh sb="2" eb="4">
      <t>ユウチ</t>
    </rPh>
    <rPh sb="5" eb="6">
      <t>カン</t>
    </rPh>
    <rPh sb="8" eb="10">
      <t>ケイヒ</t>
    </rPh>
    <rPh sb="15" eb="16">
      <t>ハナ</t>
    </rPh>
    <rPh sb="26" eb="28">
      <t>イタク</t>
    </rPh>
    <phoneticPr fontId="18"/>
  </si>
  <si>
    <t>織田信長サミット負担金</t>
    <rPh sb="0" eb="2">
      <t>オダ</t>
    </rPh>
    <rPh sb="2" eb="4">
      <t>ノブナガ</t>
    </rPh>
    <rPh sb="8" eb="11">
      <t>フタンキン</t>
    </rPh>
    <phoneticPr fontId="18"/>
  </si>
  <si>
    <t>防災訓練、防災用備蓄、公害対策に関する経費</t>
    <rPh sb="0" eb="2">
      <t>ボウサイ</t>
    </rPh>
    <rPh sb="2" eb="4">
      <t>クンレン</t>
    </rPh>
    <rPh sb="5" eb="7">
      <t>ボウサイ</t>
    </rPh>
    <rPh sb="7" eb="8">
      <t>ヨウ</t>
    </rPh>
    <rPh sb="8" eb="10">
      <t>ビチク</t>
    </rPh>
    <phoneticPr fontId="18"/>
  </si>
  <si>
    <t>災害対策、公害対策事務に関する経費</t>
    <rPh sb="0" eb="2">
      <t>サイガイ</t>
    </rPh>
    <rPh sb="2" eb="4">
      <t>タイサク</t>
    </rPh>
    <phoneticPr fontId="18"/>
  </si>
  <si>
    <t>農業委員会委員報酬・農家台帳システム使用料</t>
    <rPh sb="18" eb="21">
      <t>シヨウリョウ</t>
    </rPh>
    <phoneticPr fontId="18"/>
  </si>
  <si>
    <t>農村環境改善センターの光熱水費、生活講座に係る費用</t>
    <rPh sb="16" eb="18">
      <t>セイカツ</t>
    </rPh>
    <rPh sb="18" eb="20">
      <t>コウザ</t>
    </rPh>
    <rPh sb="21" eb="22">
      <t>カカ</t>
    </rPh>
    <rPh sb="23" eb="25">
      <t>ヒヨウ</t>
    </rPh>
    <phoneticPr fontId="18"/>
  </si>
  <si>
    <t>区長要望工事の調査測量設計等委託料、道路新設改良舗装工事</t>
    <phoneticPr fontId="18"/>
  </si>
  <si>
    <t>都市計画道路に関する取得用地の維持及び街路事務全般の経費</t>
    <phoneticPr fontId="18"/>
  </si>
  <si>
    <t>草刈り等維持管理事業</t>
    <phoneticPr fontId="18"/>
  </si>
  <si>
    <t>区画整理事業に係る調査測量設計等経費及び区画整理事業補助金</t>
    <rPh sb="7" eb="8">
      <t>カカ</t>
    </rPh>
    <rPh sb="9" eb="11">
      <t>チョウサ</t>
    </rPh>
    <rPh sb="11" eb="13">
      <t>ソクリョウ</t>
    </rPh>
    <rPh sb="13" eb="15">
      <t>セッケイ</t>
    </rPh>
    <rPh sb="15" eb="16">
      <t>トウ</t>
    </rPh>
    <rPh sb="16" eb="18">
      <t>ケイヒ</t>
    </rPh>
    <rPh sb="18" eb="19">
      <t>オヨ</t>
    </rPh>
    <rPh sb="20" eb="22">
      <t>クカク</t>
    </rPh>
    <rPh sb="22" eb="24">
      <t>セイリ</t>
    </rPh>
    <rPh sb="24" eb="26">
      <t>ジギョウ</t>
    </rPh>
    <rPh sb="26" eb="29">
      <t>ホジョキン</t>
    </rPh>
    <phoneticPr fontId="18"/>
  </si>
  <si>
    <t>養護教員補助、外国人日本語教育学習指導員、教員補助、図書室司書等の人件費
小中学校野外活動のバス借上料</t>
    <rPh sb="0" eb="2">
      <t>ヨウゴ</t>
    </rPh>
    <rPh sb="2" eb="4">
      <t>キョウイン</t>
    </rPh>
    <rPh sb="4" eb="6">
      <t>ホジョ</t>
    </rPh>
    <rPh sb="10" eb="13">
      <t>ニホンゴ</t>
    </rPh>
    <rPh sb="13" eb="15">
      <t>キョウイク</t>
    </rPh>
    <rPh sb="15" eb="17">
      <t>ガクシュウ</t>
    </rPh>
    <rPh sb="17" eb="19">
      <t>シドウ</t>
    </rPh>
    <rPh sb="19" eb="20">
      <t>イン</t>
    </rPh>
    <rPh sb="31" eb="32">
      <t>トウ</t>
    </rPh>
    <rPh sb="33" eb="36">
      <t>ジンケンヒ</t>
    </rPh>
    <rPh sb="48" eb="49">
      <t>カ</t>
    </rPh>
    <rPh sb="49" eb="50">
      <t>ア</t>
    </rPh>
    <rPh sb="50" eb="51">
      <t>リョウ</t>
    </rPh>
    <phoneticPr fontId="25"/>
  </si>
  <si>
    <t>各小学校修繕料、営繕工事費</t>
    <rPh sb="4" eb="6">
      <t>シュウゼン</t>
    </rPh>
    <rPh sb="6" eb="7">
      <t>リョウ</t>
    </rPh>
    <rPh sb="8" eb="10">
      <t>エイゼン</t>
    </rPh>
    <rPh sb="10" eb="13">
      <t>コウジヒ</t>
    </rPh>
    <phoneticPr fontId="18"/>
  </si>
  <si>
    <t>各中学校修繕料、営繕工事費</t>
    <rPh sb="1" eb="2">
      <t>チュウ</t>
    </rPh>
    <rPh sb="4" eb="6">
      <t>シュウゼン</t>
    </rPh>
    <rPh sb="6" eb="7">
      <t>リョウ</t>
    </rPh>
    <rPh sb="8" eb="10">
      <t>エイゼン</t>
    </rPh>
    <rPh sb="10" eb="13">
      <t>コウジヒ</t>
    </rPh>
    <phoneticPr fontId="18"/>
  </si>
  <si>
    <t>要保護・準要保護児童の修学旅行費、医療費、学用品費、給食費、修学旅行費などの扶助費</t>
    <rPh sb="4" eb="5">
      <t>ジュン</t>
    </rPh>
    <rPh sb="5" eb="8">
      <t>ヨウホゴ</t>
    </rPh>
    <rPh sb="38" eb="40">
      <t>フジョ</t>
    </rPh>
    <phoneticPr fontId="18"/>
  </si>
  <si>
    <t>給食センターの施設維持管理修繕料、光熱水費、清掃委託料</t>
    <rPh sb="13" eb="15">
      <t>シュウゼン</t>
    </rPh>
    <rPh sb="15" eb="16">
      <t>リョウ</t>
    </rPh>
    <rPh sb="17" eb="21">
      <t>コウネツスイヒ</t>
    </rPh>
    <rPh sb="22" eb="24">
      <t>セイソウ</t>
    </rPh>
    <rPh sb="24" eb="27">
      <t>イタクリョウ</t>
    </rPh>
    <phoneticPr fontId="18"/>
  </si>
  <si>
    <t>大学市民講座、公民館講座、市民大学ひまわり運営費</t>
    <rPh sb="0" eb="2">
      <t>ダイガク</t>
    </rPh>
    <rPh sb="2" eb="4">
      <t>シミン</t>
    </rPh>
    <rPh sb="4" eb="6">
      <t>コウザ</t>
    </rPh>
    <rPh sb="13" eb="15">
      <t>シミン</t>
    </rPh>
    <rPh sb="15" eb="17">
      <t>ダイガク</t>
    </rPh>
    <phoneticPr fontId="18"/>
  </si>
  <si>
    <t>社会教育指導員報酬及び市史編さん室に関する事業費</t>
    <phoneticPr fontId="18"/>
  </si>
  <si>
    <t>芸術性のある鑑賞型事業、市民参型事業及び家族向け等の事業を行い、市民に音楽や芸術に触れる機会を提供</t>
    <phoneticPr fontId="18"/>
  </si>
  <si>
    <t>扶助費 増</t>
    <rPh sb="0" eb="3">
      <t>フジョヒ</t>
    </rPh>
    <rPh sb="4" eb="5">
      <t>ゾウ</t>
    </rPh>
    <phoneticPr fontId="18"/>
  </si>
  <si>
    <t>委託料 増</t>
    <rPh sb="0" eb="3">
      <t>イタクリョウ</t>
    </rPh>
    <rPh sb="4" eb="5">
      <t>ゾウ</t>
    </rPh>
    <phoneticPr fontId="18"/>
  </si>
  <si>
    <t>保護受給者に対する生活扶助費、住宅扶助費、医療扶助費、介護扶助費、教育扶助費、葬祭扶助費、出産扶助費、保護施設事務費</t>
    <phoneticPr fontId="18"/>
  </si>
  <si>
    <t>公共施設管理課合計</t>
    <rPh sb="6" eb="7">
      <t>カ</t>
    </rPh>
    <phoneticPr fontId="18"/>
  </si>
  <si>
    <t>愛知県知事選挙執行事業</t>
  </si>
  <si>
    <t>市民相談業務を行うための経費</t>
    <rPh sb="0" eb="2">
      <t>シミン</t>
    </rPh>
    <rPh sb="2" eb="4">
      <t>ソウダン</t>
    </rPh>
    <phoneticPr fontId="18"/>
  </si>
  <si>
    <t>光熱水費、修繕費、保険料、機械保守委託料、営繕工事費等</t>
    <rPh sb="13" eb="15">
      <t>キカイ</t>
    </rPh>
    <phoneticPr fontId="19"/>
  </si>
  <si>
    <t>備品購入費（自動車）、燃料費、修繕料、手数料、保険、委託費、使用料及び賃借料</t>
    <rPh sb="0" eb="2">
      <t>ビヒン</t>
    </rPh>
    <rPh sb="2" eb="5">
      <t>コウニュウヒ</t>
    </rPh>
    <rPh sb="6" eb="9">
      <t>ジドウシャ</t>
    </rPh>
    <phoneticPr fontId="19"/>
  </si>
  <si>
    <t>消耗品費、土地借上料、工事請負費、備品購入費</t>
    <rPh sb="0" eb="2">
      <t>ショウモウ</t>
    </rPh>
    <rPh sb="2" eb="3">
      <t>ヒン</t>
    </rPh>
    <rPh sb="3" eb="4">
      <t>ヒ</t>
    </rPh>
    <rPh sb="5" eb="7">
      <t>トチ</t>
    </rPh>
    <rPh sb="7" eb="9">
      <t>カリア</t>
    </rPh>
    <rPh sb="9" eb="10">
      <t>リョウ</t>
    </rPh>
    <rPh sb="11" eb="16">
      <t>コウジウケオイヒ</t>
    </rPh>
    <rPh sb="17" eb="19">
      <t>ビヒン</t>
    </rPh>
    <rPh sb="19" eb="21">
      <t>コウニュウ</t>
    </rPh>
    <rPh sb="21" eb="22">
      <t>ヒ</t>
    </rPh>
    <phoneticPr fontId="19"/>
  </si>
  <si>
    <t>南部公民館の維持管理</t>
    <phoneticPr fontId="18"/>
  </si>
  <si>
    <t>建設工事の円滑な遂行を図るため、設計・積算等の技術向上を目的とした研修への参加負担金及び積算資料等の購入費用</t>
    <phoneticPr fontId="18"/>
  </si>
  <si>
    <t>道路工事等を行うために必要な消耗品等の事務的経費</t>
    <phoneticPr fontId="18"/>
  </si>
  <si>
    <t>区画線、道路反射鏡、標識等設置工事費</t>
    <rPh sb="0" eb="3">
      <t>クカクセン</t>
    </rPh>
    <rPh sb="4" eb="6">
      <t>ドウロ</t>
    </rPh>
    <rPh sb="6" eb="9">
      <t>ハンシャキョウ</t>
    </rPh>
    <rPh sb="10" eb="13">
      <t>ヒョウシキトウ</t>
    </rPh>
    <rPh sb="13" eb="15">
      <t>セッチ</t>
    </rPh>
    <rPh sb="15" eb="18">
      <t>コウジヒ</t>
    </rPh>
    <phoneticPr fontId="18"/>
  </si>
  <si>
    <t>河川等維持作業委託、河川等維持修繕工事</t>
    <phoneticPr fontId="18"/>
  </si>
  <si>
    <t>都市計画審議会に係る委員報酬、都市計画基礎調査業務委託料</t>
    <rPh sb="15" eb="17">
      <t>トシ</t>
    </rPh>
    <rPh sb="17" eb="19">
      <t>ケイカク</t>
    </rPh>
    <rPh sb="19" eb="21">
      <t>キソ</t>
    </rPh>
    <rPh sb="21" eb="23">
      <t>チョウサ</t>
    </rPh>
    <rPh sb="23" eb="25">
      <t>ギョウム</t>
    </rPh>
    <rPh sb="25" eb="28">
      <t>イタクリョウ</t>
    </rPh>
    <phoneticPr fontId="18"/>
  </si>
  <si>
    <t>街区公園の改修工事、遊戯施設再整備工事</t>
    <phoneticPr fontId="18"/>
  </si>
  <si>
    <t>緑地内の除草、光熱水費、公園包括管理指定管理料</t>
    <rPh sb="0" eb="2">
      <t>リョクチ</t>
    </rPh>
    <rPh sb="12" eb="14">
      <t>コウエン</t>
    </rPh>
    <rPh sb="14" eb="16">
      <t>ホウカツ</t>
    </rPh>
    <rPh sb="16" eb="18">
      <t>カンリ</t>
    </rPh>
    <rPh sb="18" eb="20">
      <t>シテイ</t>
    </rPh>
    <rPh sb="20" eb="22">
      <t>カンリ</t>
    </rPh>
    <rPh sb="22" eb="23">
      <t>リョウ</t>
    </rPh>
    <phoneticPr fontId="25"/>
  </si>
  <si>
    <t>講習会への参加費、公園緑地関係団体等に支払う負担金の費用</t>
    <phoneticPr fontId="18"/>
  </si>
  <si>
    <t>日本スポーツ振興センター共済掛金の公費負担、学力検査負担金、クラブ活動の用品購入補助</t>
    <rPh sb="22" eb="24">
      <t>ガクリョク</t>
    </rPh>
    <rPh sb="24" eb="26">
      <t>ケンサ</t>
    </rPh>
    <rPh sb="26" eb="29">
      <t>フタンキン</t>
    </rPh>
    <phoneticPr fontId="18"/>
  </si>
  <si>
    <t>日本スポーツ振興センター共済掛金の公費負担、学力検査負担金、修学旅行事前調査等の経費補助</t>
    <phoneticPr fontId="18"/>
  </si>
  <si>
    <t>こども保育課合計</t>
    <rPh sb="3" eb="5">
      <t>ホイク</t>
    </rPh>
    <phoneticPr fontId="18"/>
  </si>
  <si>
    <t>繰出金 精査</t>
  </si>
  <si>
    <t>新型感染症予防接種事業</t>
    <rPh sb="0" eb="9">
      <t>シンガタカンセンショウヨボウセッシュ</t>
    </rPh>
    <rPh sb="9" eb="11">
      <t>ジギョウ</t>
    </rPh>
    <phoneticPr fontId="18"/>
  </si>
  <si>
    <t>職員、市負担教員、特別支援教育指導員の給与費及び共済費</t>
    <rPh sb="3" eb="4">
      <t>シ</t>
    </rPh>
    <rPh sb="4" eb="6">
      <t>フタン</t>
    </rPh>
    <rPh sb="6" eb="8">
      <t>キョウイン</t>
    </rPh>
    <rPh sb="9" eb="11">
      <t>トクベツ</t>
    </rPh>
    <rPh sb="11" eb="13">
      <t>シエン</t>
    </rPh>
    <rPh sb="13" eb="15">
      <t>キョウイク</t>
    </rPh>
    <rPh sb="15" eb="17">
      <t>シドウ</t>
    </rPh>
    <rPh sb="17" eb="18">
      <t>イン</t>
    </rPh>
    <phoneticPr fontId="18"/>
  </si>
  <si>
    <t>各公共施設の大規模工事等に係る費用</t>
    <rPh sb="0" eb="1">
      <t>カク</t>
    </rPh>
    <rPh sb="1" eb="3">
      <t>コウキョウ</t>
    </rPh>
    <rPh sb="3" eb="5">
      <t>シセツ</t>
    </rPh>
    <rPh sb="6" eb="9">
      <t>ダイキボ</t>
    </rPh>
    <rPh sb="9" eb="11">
      <t>コウジ</t>
    </rPh>
    <rPh sb="11" eb="12">
      <t>トウ</t>
    </rPh>
    <rPh sb="13" eb="14">
      <t>カカ</t>
    </rPh>
    <rPh sb="15" eb="17">
      <t>ヒヨウ</t>
    </rPh>
    <phoneticPr fontId="18"/>
  </si>
  <si>
    <t>愛知県議会議員選挙を行うにあたっての準備に要する経費</t>
    <rPh sb="0" eb="2">
      <t>アイチ</t>
    </rPh>
    <rPh sb="2" eb="5">
      <t>ケンギカイ</t>
    </rPh>
    <rPh sb="5" eb="7">
      <t>ギイン</t>
    </rPh>
    <rPh sb="10" eb="11">
      <t>オコナ</t>
    </rPh>
    <rPh sb="18" eb="20">
      <t>ジュンビ</t>
    </rPh>
    <rPh sb="21" eb="22">
      <t>ヨウ</t>
    </rPh>
    <rPh sb="24" eb="26">
      <t>ケイヒ</t>
    </rPh>
    <phoneticPr fontId="19"/>
  </si>
  <si>
    <t>市長・市議選挙を行うにあたっての準備に要する経費</t>
    <rPh sb="0" eb="2">
      <t>シチョウ</t>
    </rPh>
    <rPh sb="3" eb="5">
      <t>シギ</t>
    </rPh>
    <rPh sb="5" eb="7">
      <t>センキョ</t>
    </rPh>
    <rPh sb="8" eb="9">
      <t>オコナ</t>
    </rPh>
    <rPh sb="16" eb="18">
      <t>ジュンビ</t>
    </rPh>
    <rPh sb="19" eb="20">
      <t>ヨウ</t>
    </rPh>
    <rPh sb="22" eb="24">
      <t>ケイヒ</t>
    </rPh>
    <phoneticPr fontId="19"/>
  </si>
  <si>
    <t>交通安全施設の設置や修繕、自転車乗車用ヘルメット着用促進事業費補助金</t>
    <phoneticPr fontId="18"/>
  </si>
  <si>
    <t>交通安全の啓蒙啓発を行うための経費</t>
    <phoneticPr fontId="18"/>
  </si>
  <si>
    <t>経済センサス調査準備に要する経費</t>
    <rPh sb="8" eb="10">
      <t>ジュンビ</t>
    </rPh>
    <phoneticPr fontId="18"/>
  </si>
  <si>
    <t>戸籍総合システム、住民記録システムの保守委託及び機器借上、個人番号カード交付事業交付金、コンビニ交付証明書発行に要する経費</t>
    <rPh sb="29" eb="31">
      <t>コジン</t>
    </rPh>
    <rPh sb="31" eb="33">
      <t>バンゴウ</t>
    </rPh>
    <rPh sb="36" eb="38">
      <t>コウフ</t>
    </rPh>
    <rPh sb="38" eb="40">
      <t>ジギョウ</t>
    </rPh>
    <rPh sb="40" eb="43">
      <t>コウフキン</t>
    </rPh>
    <rPh sb="48" eb="50">
      <t>コウフ</t>
    </rPh>
    <rPh sb="50" eb="52">
      <t>ショウメイ</t>
    </rPh>
    <rPh sb="52" eb="53">
      <t>ショ</t>
    </rPh>
    <rPh sb="53" eb="55">
      <t>ハッコウ</t>
    </rPh>
    <rPh sb="56" eb="57">
      <t>ヨウ</t>
    </rPh>
    <rPh sb="59" eb="61">
      <t>ケイヒ</t>
    </rPh>
    <phoneticPr fontId="18"/>
  </si>
  <si>
    <t>委託料 増等</t>
    <rPh sb="0" eb="3">
      <t>イタクリョウ</t>
    </rPh>
    <rPh sb="4" eb="5">
      <t>ゾウ</t>
    </rPh>
    <rPh sb="5" eb="6">
      <t>トウ</t>
    </rPh>
    <phoneticPr fontId="18"/>
  </si>
  <si>
    <t>繰出金 増</t>
    <rPh sb="0" eb="2">
      <t>クリダ</t>
    </rPh>
    <rPh sb="2" eb="3">
      <t>キン</t>
    </rPh>
    <rPh sb="4" eb="5">
      <t>ゾウ</t>
    </rPh>
    <phoneticPr fontId="18"/>
  </si>
  <si>
    <t>新型感染症予防接種に関する経費</t>
    <rPh sb="10" eb="11">
      <t>カン</t>
    </rPh>
    <rPh sb="13" eb="15">
      <t>ケイヒ</t>
    </rPh>
    <phoneticPr fontId="18"/>
  </si>
  <si>
    <t>豊明まつり開催、市民活動支援、共生交流プラザ、男女共同参画推進、LGBT啓発に要する経費</t>
    <rPh sb="15" eb="17">
      <t>キョウセイ</t>
    </rPh>
    <rPh sb="17" eb="19">
      <t>コウリュウ</t>
    </rPh>
    <rPh sb="36" eb="38">
      <t>ケイハツ</t>
    </rPh>
    <phoneticPr fontId="18"/>
  </si>
  <si>
    <t>移住支援に係る費用</t>
    <rPh sb="0" eb="2">
      <t>イジュウ</t>
    </rPh>
    <rPh sb="2" eb="4">
      <t>シエン</t>
    </rPh>
    <rPh sb="5" eb="6">
      <t>カカ</t>
    </rPh>
    <rPh sb="7" eb="9">
      <t>ヒヨウ</t>
    </rPh>
    <phoneticPr fontId="18"/>
  </si>
  <si>
    <t>商工会への補助に関する経費、信用保証料助成に関する経費</t>
    <rPh sb="0" eb="3">
      <t>ショウコウカイ</t>
    </rPh>
    <rPh sb="5" eb="7">
      <t>ホジョ</t>
    </rPh>
    <rPh sb="8" eb="9">
      <t>カン</t>
    </rPh>
    <rPh sb="11" eb="13">
      <t>ケイヒ</t>
    </rPh>
    <rPh sb="14" eb="16">
      <t>シンヨウ</t>
    </rPh>
    <rPh sb="16" eb="18">
      <t>ホショウ</t>
    </rPh>
    <rPh sb="18" eb="19">
      <t>リョウ</t>
    </rPh>
    <rPh sb="19" eb="21">
      <t>ジョセイ</t>
    </rPh>
    <rPh sb="22" eb="23">
      <t>カン</t>
    </rPh>
    <rPh sb="25" eb="27">
      <t>ケイヒ</t>
    </rPh>
    <phoneticPr fontId="18"/>
  </si>
  <si>
    <t>市民菜園管理委託、カリフローレ普及、水田情報システム、経営所得安定対策、新規野菜ブランド化事業に係る費用</t>
    <rPh sb="0" eb="2">
      <t>シミン</t>
    </rPh>
    <rPh sb="2" eb="4">
      <t>サイエン</t>
    </rPh>
    <rPh sb="4" eb="6">
      <t>カンリ</t>
    </rPh>
    <rPh sb="6" eb="8">
      <t>イタク</t>
    </rPh>
    <rPh sb="15" eb="17">
      <t>フキュウ</t>
    </rPh>
    <rPh sb="18" eb="20">
      <t>スイデン</t>
    </rPh>
    <rPh sb="20" eb="22">
      <t>ジョウホウ</t>
    </rPh>
    <rPh sb="27" eb="29">
      <t>ケイエイ</t>
    </rPh>
    <rPh sb="29" eb="31">
      <t>ショトク</t>
    </rPh>
    <rPh sb="31" eb="33">
      <t>アンテイ</t>
    </rPh>
    <rPh sb="33" eb="35">
      <t>タイサク</t>
    </rPh>
    <rPh sb="36" eb="38">
      <t>シンキ</t>
    </rPh>
    <rPh sb="38" eb="40">
      <t>ヤサイ</t>
    </rPh>
    <rPh sb="44" eb="45">
      <t>カ</t>
    </rPh>
    <rPh sb="45" eb="47">
      <t>ジギョウ</t>
    </rPh>
    <rPh sb="48" eb="49">
      <t>カカ</t>
    </rPh>
    <rPh sb="50" eb="52">
      <t>ヒヨウ</t>
    </rPh>
    <phoneticPr fontId="18"/>
  </si>
  <si>
    <t>地域介護予防活動支援事業</t>
  </si>
  <si>
    <t>地域包括支援体制事業</t>
  </si>
  <si>
    <t>生活支援体制整備事業</t>
  </si>
  <si>
    <t>成人予防接種事業</t>
  </si>
  <si>
    <t>委託料 減等</t>
    <rPh sb="0" eb="3">
      <t>イタクリョウ</t>
    </rPh>
    <rPh sb="4" eb="5">
      <t>ゲン</t>
    </rPh>
    <rPh sb="5" eb="6">
      <t>トウ</t>
    </rPh>
    <phoneticPr fontId="18"/>
  </si>
  <si>
    <t>繰出金 減</t>
    <rPh sb="0" eb="2">
      <t>クリダ</t>
    </rPh>
    <rPh sb="2" eb="3">
      <t>キン</t>
    </rPh>
    <rPh sb="4" eb="5">
      <t>ゲン</t>
    </rPh>
    <phoneticPr fontId="18"/>
  </si>
  <si>
    <t>一般介護予防事業対象者施策業務、ボランティアポイント報償費、介護支援ボランティアポイント事業委託料</t>
    <rPh sb="26" eb="29">
      <t>ホウショウヒ</t>
    </rPh>
    <rPh sb="30" eb="32">
      <t>カイゴ</t>
    </rPh>
    <rPh sb="32" eb="34">
      <t>シエン</t>
    </rPh>
    <rPh sb="44" eb="46">
      <t>ジギョウ</t>
    </rPh>
    <rPh sb="46" eb="49">
      <t>イタクリョウ</t>
    </rPh>
    <phoneticPr fontId="18"/>
  </si>
  <si>
    <t>生活支援体制整備業務、印刷製本費、地域生活支援体制事業委託料</t>
  </si>
  <si>
    <t>放課後育成事業</t>
    <rPh sb="0" eb="3">
      <t>ホウカゴ</t>
    </rPh>
    <phoneticPr fontId="18"/>
  </si>
  <si>
    <t>地域福祉課合計</t>
    <rPh sb="0" eb="2">
      <t>チイキ</t>
    </rPh>
    <phoneticPr fontId="18"/>
  </si>
  <si>
    <t>長寿課合計</t>
    <rPh sb="0" eb="2">
      <t>チョウジュ</t>
    </rPh>
    <phoneticPr fontId="18"/>
  </si>
  <si>
    <t>健康推進課合計</t>
    <rPh sb="0" eb="4">
      <t>ケンコウスイシン</t>
    </rPh>
    <rPh sb="4" eb="5">
      <t>カ</t>
    </rPh>
    <phoneticPr fontId="18"/>
  </si>
  <si>
    <t>児童クラブ委託料、放課後子ども教室運営業務委託料、放課後児童健全育成事業費補助金</t>
    <rPh sb="0" eb="2">
      <t>ジドウ</t>
    </rPh>
    <rPh sb="5" eb="8">
      <t>イタクリョウ</t>
    </rPh>
    <rPh sb="17" eb="19">
      <t>ウンエイ</t>
    </rPh>
    <rPh sb="19" eb="21">
      <t>ギョウム</t>
    </rPh>
    <rPh sb="21" eb="24">
      <t>イタクリョウ</t>
    </rPh>
    <rPh sb="25" eb="28">
      <t>ホウカゴ</t>
    </rPh>
    <rPh sb="28" eb="30">
      <t>ジドウ</t>
    </rPh>
    <rPh sb="30" eb="32">
      <t>ケンゼン</t>
    </rPh>
    <rPh sb="32" eb="34">
      <t>イクセイ</t>
    </rPh>
    <rPh sb="34" eb="36">
      <t>ジギョウ</t>
    </rPh>
    <rPh sb="36" eb="37">
      <t>ヒ</t>
    </rPh>
    <rPh sb="37" eb="40">
      <t>ホジョキン</t>
    </rPh>
    <phoneticPr fontId="18"/>
  </si>
  <si>
    <t>負担金　減</t>
    <rPh sb="0" eb="3">
      <t>フタンキン</t>
    </rPh>
    <rPh sb="4" eb="5">
      <t>ゲン</t>
    </rPh>
    <phoneticPr fontId="18"/>
  </si>
  <si>
    <t>報酬 減等</t>
    <rPh sb="0" eb="2">
      <t>ホウシュウ</t>
    </rPh>
    <rPh sb="3" eb="4">
      <t>ゲン</t>
    </rPh>
    <rPh sb="4" eb="5">
      <t>トウ</t>
    </rPh>
    <phoneticPr fontId="18"/>
  </si>
  <si>
    <r>
      <rPr>
        <b/>
        <sz val="11"/>
        <color theme="1"/>
        <rFont val="ＭＳ Ｐゴシック"/>
        <family val="3"/>
        <charset val="128"/>
        <scheme val="minor"/>
      </rPr>
      <t>令和元年度</t>
    </r>
    <r>
      <rPr>
        <b/>
        <sz val="10"/>
        <color theme="1"/>
        <rFont val="ＭＳ Ｐゴシック"/>
        <family val="3"/>
        <charset val="128"/>
        <scheme val="minor"/>
      </rPr>
      <t xml:space="preserve">
本要求額（参考）</t>
    </r>
    <rPh sb="0" eb="2">
      <t>レイワ</t>
    </rPh>
    <rPh sb="2" eb="4">
      <t>ガンネン</t>
    </rPh>
    <rPh sb="4" eb="5">
      <t>ド</t>
    </rPh>
    <rPh sb="6" eb="7">
      <t>ホン</t>
    </rPh>
    <rPh sb="7" eb="9">
      <t>ヨウキュウ</t>
    </rPh>
    <rPh sb="9" eb="10">
      <t>ガク</t>
    </rPh>
    <rPh sb="11" eb="13">
      <t>サンコウ</t>
    </rPh>
    <phoneticPr fontId="18"/>
  </si>
  <si>
    <t>令和5年度　事業別進捗状況</t>
    <rPh sb="0" eb="2">
      <t>レイワ</t>
    </rPh>
    <rPh sb="3" eb="5">
      <t>ネンド</t>
    </rPh>
    <rPh sb="6" eb="8">
      <t>ジギョウ</t>
    </rPh>
    <rPh sb="8" eb="9">
      <t>ベツ</t>
    </rPh>
    <rPh sb="9" eb="11">
      <t>シンチョク</t>
    </rPh>
    <rPh sb="11" eb="13">
      <t>ジョウキョウ</t>
    </rPh>
    <phoneticPr fontId="18"/>
  </si>
  <si>
    <t>令和４年度
本要求額 Ａ</t>
    <rPh sb="0" eb="2">
      <t>レイワ</t>
    </rPh>
    <rPh sb="3" eb="5">
      <t>ネンド</t>
    </rPh>
    <rPh sb="4" eb="5">
      <t>ド</t>
    </rPh>
    <rPh sb="6" eb="7">
      <t>ホン</t>
    </rPh>
    <rPh sb="7" eb="9">
      <t>ヨウキュウ</t>
    </rPh>
    <rPh sb="9" eb="10">
      <t>ガク</t>
    </rPh>
    <phoneticPr fontId="18"/>
  </si>
  <si>
    <t>令和5年度
本要求額 Ｂ</t>
    <rPh sb="3" eb="5">
      <t>ネンド</t>
    </rPh>
    <rPh sb="6" eb="7">
      <t>ホン</t>
    </rPh>
    <rPh sb="7" eb="9">
      <t>ヨウキュウ</t>
    </rPh>
    <rPh sb="9" eb="10">
      <t>ガク</t>
    </rPh>
    <phoneticPr fontId="18"/>
  </si>
  <si>
    <t>新型コロナワクチン接種推進室合計</t>
    <phoneticPr fontId="18"/>
  </si>
  <si>
    <t>有料駐車場維持管理事業</t>
  </si>
  <si>
    <t>市営駐車場の維持管理</t>
    <rPh sb="0" eb="2">
      <t>シエイ</t>
    </rPh>
    <rPh sb="6" eb="10">
      <t>イジカンリ</t>
    </rPh>
    <phoneticPr fontId="18"/>
  </si>
  <si>
    <t>放置自転車の巡視や撤去を行うための経費</t>
    <rPh sb="0" eb="5">
      <t>ホウチジテンシャ</t>
    </rPh>
    <rPh sb="6" eb="8">
      <t>ジュンシ</t>
    </rPh>
    <rPh sb="9" eb="11">
      <t>テッキョ</t>
    </rPh>
    <rPh sb="12" eb="13">
      <t>オコナ</t>
    </rPh>
    <rPh sb="17" eb="19">
      <t>ケイヒ</t>
    </rPh>
    <phoneticPr fontId="18"/>
  </si>
  <si>
    <t>公平委員会に関する経費</t>
    <phoneticPr fontId="18"/>
  </si>
  <si>
    <t>払い出し用共通消耗品等、市役所の庶務的経費</t>
    <phoneticPr fontId="19"/>
  </si>
  <si>
    <t>出産、療育支援に関する経費、子ども・子育て支援計画策定に関する経費、団体支援に関する経費、各種手当て</t>
    <rPh sb="0" eb="2">
      <t>シュッサン</t>
    </rPh>
    <rPh sb="14" eb="15">
      <t>コ</t>
    </rPh>
    <rPh sb="18" eb="20">
      <t>コソダ</t>
    </rPh>
    <rPh sb="21" eb="25">
      <t>シエンケイカク</t>
    </rPh>
    <rPh sb="25" eb="27">
      <t>サクテイ</t>
    </rPh>
    <rPh sb="28" eb="29">
      <t>カン</t>
    </rPh>
    <rPh sb="31" eb="33">
      <t>ケイヒ</t>
    </rPh>
    <phoneticPr fontId="18"/>
  </si>
  <si>
    <t>育児支援事業費補助金、乳児、妊産婦健診委託、各種診断報酬（保健師、管理栄養士等）、妊婦・乳児健康診査費補助金</t>
    <rPh sb="0" eb="2">
      <t>イクジ</t>
    </rPh>
    <rPh sb="2" eb="4">
      <t>シエン</t>
    </rPh>
    <rPh sb="4" eb="7">
      <t>ジギョウヒ</t>
    </rPh>
    <rPh sb="7" eb="10">
      <t>ホジョキン</t>
    </rPh>
    <rPh sb="11" eb="13">
      <t>ニュウジ</t>
    </rPh>
    <rPh sb="14" eb="17">
      <t>ニンサンプ</t>
    </rPh>
    <rPh sb="17" eb="19">
      <t>ケンシン</t>
    </rPh>
    <rPh sb="19" eb="21">
      <t>イタク</t>
    </rPh>
    <rPh sb="22" eb="24">
      <t>カクシュ</t>
    </rPh>
    <rPh sb="24" eb="26">
      <t>シンダン</t>
    </rPh>
    <rPh sb="26" eb="28">
      <t>ホウシュウ</t>
    </rPh>
    <rPh sb="29" eb="32">
      <t>ホケンシ</t>
    </rPh>
    <rPh sb="33" eb="35">
      <t>カンリ</t>
    </rPh>
    <rPh sb="35" eb="38">
      <t>エイヨウシ</t>
    </rPh>
    <rPh sb="38" eb="39">
      <t>トウ</t>
    </rPh>
    <rPh sb="41" eb="43">
      <t>ニンプ</t>
    </rPh>
    <rPh sb="44" eb="46">
      <t>ニュウジ</t>
    </rPh>
    <rPh sb="46" eb="48">
      <t>ケンコウ</t>
    </rPh>
    <rPh sb="48" eb="50">
      <t>シンサ</t>
    </rPh>
    <rPh sb="50" eb="51">
      <t>ヒ</t>
    </rPh>
    <rPh sb="51" eb="54">
      <t>ホジョキン</t>
    </rPh>
    <phoneticPr fontId="18"/>
  </si>
  <si>
    <t>日赤、総合福祉会館等に関する経常経費及び事務経費</t>
    <phoneticPr fontId="18"/>
  </si>
  <si>
    <t>障害福祉計画等策定委員会報酬、障がい福祉事業の委託関係や関係団体への補助金・負担金（生活介護事業所運営費補助、各障がい者団体への補助、成年後見センター運営費負担金等）</t>
    <rPh sb="0" eb="2">
      <t>ショウガイ</t>
    </rPh>
    <rPh sb="2" eb="4">
      <t>フクシ</t>
    </rPh>
    <rPh sb="4" eb="6">
      <t>ケイカク</t>
    </rPh>
    <rPh sb="6" eb="7">
      <t>トウ</t>
    </rPh>
    <rPh sb="7" eb="9">
      <t>サクテイ</t>
    </rPh>
    <rPh sb="9" eb="12">
      <t>イインカイ</t>
    </rPh>
    <rPh sb="12" eb="14">
      <t>ホウシュウ</t>
    </rPh>
    <rPh sb="15" eb="16">
      <t>ショウ</t>
    </rPh>
    <phoneticPr fontId="18"/>
  </si>
  <si>
    <t>障害支援区分認定に伴う審査会委員報酬、認定調査やその他事務事業に伴う会計年度任用職員報酬</t>
    <rPh sb="34" eb="36">
      <t>カイケイ</t>
    </rPh>
    <rPh sb="36" eb="38">
      <t>ネンド</t>
    </rPh>
    <rPh sb="38" eb="40">
      <t>ニンヨウ</t>
    </rPh>
    <rPh sb="40" eb="42">
      <t>ショクイン</t>
    </rPh>
    <rPh sb="42" eb="44">
      <t>ホウシュウ</t>
    </rPh>
    <phoneticPr fontId="18"/>
  </si>
  <si>
    <t>一般廃棄物処理基本計画策定、環境整備、狂犬病予防対策及び合併処理浄化槽設置費補助金交付等に関する経費</t>
    <rPh sb="0" eb="2">
      <t>イッパン</t>
    </rPh>
    <rPh sb="2" eb="13">
      <t>ハイキブツショリキホンケイカクサクテイ</t>
    </rPh>
    <phoneticPr fontId="18"/>
  </si>
  <si>
    <t>水質調査や自動車騒音等公害対策に関する経費</t>
    <rPh sb="0" eb="2">
      <t>スイシツ</t>
    </rPh>
    <rPh sb="2" eb="4">
      <t>チョウサ</t>
    </rPh>
    <rPh sb="5" eb="10">
      <t>ジドウシャソウオン</t>
    </rPh>
    <rPh sb="10" eb="11">
      <t>ナド</t>
    </rPh>
    <phoneticPr fontId="18"/>
  </si>
  <si>
    <t>一般廃棄物（資源ごみ）収集運搬・処分委託料、資源ごみ回収奨励金等</t>
    <phoneticPr fontId="18"/>
  </si>
  <si>
    <t>幼児教育保育の無償化、保育の運営及び施設管理に必要な経費</t>
    <rPh sb="0" eb="4">
      <t>ヨウジキョウイク</t>
    </rPh>
    <rPh sb="4" eb="6">
      <t>ホイク</t>
    </rPh>
    <rPh sb="7" eb="10">
      <t>ムショウカ</t>
    </rPh>
    <phoneticPr fontId="18"/>
  </si>
  <si>
    <t>医師会補助金、歯科医師会補助金、歯科口腔講演会費、一般診療所交付金、歯科診療所交付金</t>
    <rPh sb="16" eb="20">
      <t>シカコウクウ</t>
    </rPh>
    <rPh sb="20" eb="23">
      <t>コウエンカイ</t>
    </rPh>
    <rPh sb="23" eb="24">
      <t>ヒ</t>
    </rPh>
    <rPh sb="25" eb="27">
      <t>イッパン</t>
    </rPh>
    <phoneticPr fontId="18"/>
  </si>
  <si>
    <t>各種がん検診等委託料、骨髄提供ドナー助成、データ電算入力及び検（健）診票の作成</t>
    <rPh sb="0" eb="2">
      <t>カクシュ</t>
    </rPh>
    <rPh sb="4" eb="7">
      <t>ケンシンナド</t>
    </rPh>
    <rPh sb="7" eb="10">
      <t>イタクリョウ</t>
    </rPh>
    <rPh sb="11" eb="13">
      <t>コツズイ</t>
    </rPh>
    <rPh sb="13" eb="15">
      <t>テイキョウ</t>
    </rPh>
    <rPh sb="18" eb="20">
      <t>ジョセイ</t>
    </rPh>
    <rPh sb="24" eb="26">
      <t>デンサン</t>
    </rPh>
    <rPh sb="26" eb="28">
      <t>ニュウリョク</t>
    </rPh>
    <rPh sb="28" eb="29">
      <t>オヨ</t>
    </rPh>
    <rPh sb="30" eb="31">
      <t>ケン</t>
    </rPh>
    <rPh sb="32" eb="33">
      <t>ケン</t>
    </rPh>
    <rPh sb="34" eb="35">
      <t>チン</t>
    </rPh>
    <rPh sb="35" eb="36">
      <t>ヒョウ</t>
    </rPh>
    <rPh sb="37" eb="39">
      <t>サクセイ</t>
    </rPh>
    <phoneticPr fontId="18"/>
  </si>
  <si>
    <t>予防接種（集団・個別・健康被害調査）に関する経費、任意予防接種費用助成金</t>
    <rPh sb="11" eb="17">
      <t>ケンコウヒガイチョウサ</t>
    </rPh>
    <phoneticPr fontId="18"/>
  </si>
  <si>
    <t>高齢者報償金、修繕料、指定管理委託料</t>
    <rPh sb="0" eb="3">
      <t>コウレイシャ</t>
    </rPh>
    <rPh sb="3" eb="5">
      <t>ホウショウ</t>
    </rPh>
    <rPh sb="5" eb="6">
      <t>キン</t>
    </rPh>
    <rPh sb="7" eb="9">
      <t>シュウゼン</t>
    </rPh>
    <rPh sb="9" eb="10">
      <t>リョウ</t>
    </rPh>
    <rPh sb="11" eb="13">
      <t>シテイ</t>
    </rPh>
    <phoneticPr fontId="18"/>
  </si>
  <si>
    <t>高齢者報償金、在宅福祉推進活動委託料、配食サービス事業委託料、老人クラブ補助金、シルバー人材センター補助金</t>
    <phoneticPr fontId="18"/>
  </si>
  <si>
    <t>消耗品費、通信運搬費、電算関係委託料、AED借上料</t>
    <rPh sb="5" eb="7">
      <t>ツウシン</t>
    </rPh>
    <rPh sb="7" eb="9">
      <t>ウンパン</t>
    </rPh>
    <rPh sb="9" eb="10">
      <t>ヒ</t>
    </rPh>
    <rPh sb="11" eb="18">
      <t>デンサンカンケイイタクリョウ</t>
    </rPh>
    <rPh sb="22" eb="23">
      <t>シャク</t>
    </rPh>
    <rPh sb="23" eb="24">
      <t>ジョウ</t>
    </rPh>
    <rPh sb="24" eb="25">
      <t>リョウ</t>
    </rPh>
    <phoneticPr fontId="18"/>
  </si>
  <si>
    <t>通信運搬費、電算関係委託料、地域包括支援センター業務委託料、地域包括支援センターブランチ賃借料</t>
    <phoneticPr fontId="18"/>
  </si>
  <si>
    <t>地番家屋現況図の作成と、土地・家屋の異動に伴う修正業務</t>
    <phoneticPr fontId="18"/>
  </si>
  <si>
    <t>基幹システム借上料、通信運搬費、委託料等課税業務に伴う経費</t>
    <phoneticPr fontId="18"/>
  </si>
  <si>
    <t>住宅・土地統計調査に要する経費、農林業センサス調査準備に要する経費</t>
    <rPh sb="0" eb="2">
      <t>ジュウタク</t>
    </rPh>
    <rPh sb="3" eb="5">
      <t>トチ</t>
    </rPh>
    <rPh sb="5" eb="7">
      <t>トウケイ</t>
    </rPh>
    <rPh sb="7" eb="9">
      <t>チョウサ</t>
    </rPh>
    <rPh sb="16" eb="19">
      <t>ノウリンギョウ</t>
    </rPh>
    <phoneticPr fontId="18"/>
  </si>
  <si>
    <t>まちづくりアンケート調査実施、民間活用事業推進に係る費用</t>
    <rPh sb="15" eb="19">
      <t>ミンカンカツヨウ</t>
    </rPh>
    <rPh sb="19" eb="21">
      <t>ジギョウ</t>
    </rPh>
    <rPh sb="21" eb="23">
      <t>スイシン</t>
    </rPh>
    <rPh sb="24" eb="25">
      <t>カカ</t>
    </rPh>
    <rPh sb="26" eb="28">
      <t>ヒヨウ</t>
    </rPh>
    <phoneticPr fontId="18"/>
  </si>
  <si>
    <t>市議会議員の報酬、期末手当、議員共済給付費負担金</t>
    <phoneticPr fontId="18"/>
  </si>
  <si>
    <t>田んぼダム治水対策事業・防災調整池治水対策事業に要する経費、排水路拡張事業負担金</t>
    <rPh sb="0" eb="1">
      <t>タ</t>
    </rPh>
    <rPh sb="5" eb="7">
      <t>チスイ</t>
    </rPh>
    <rPh sb="7" eb="9">
      <t>タイサク</t>
    </rPh>
    <rPh sb="9" eb="11">
      <t>ジギョウ</t>
    </rPh>
    <rPh sb="12" eb="14">
      <t>ボウサイ</t>
    </rPh>
    <rPh sb="14" eb="16">
      <t>チョウセイ</t>
    </rPh>
    <rPh sb="16" eb="17">
      <t>イケ</t>
    </rPh>
    <rPh sb="17" eb="19">
      <t>チスイ</t>
    </rPh>
    <rPh sb="19" eb="21">
      <t>タイサク</t>
    </rPh>
    <rPh sb="21" eb="23">
      <t>ジギョウ</t>
    </rPh>
    <rPh sb="24" eb="25">
      <t>ヨウ</t>
    </rPh>
    <rPh sb="27" eb="29">
      <t>ケイヒ</t>
    </rPh>
    <rPh sb="30" eb="33">
      <t>ハイスイロ</t>
    </rPh>
    <rPh sb="33" eb="35">
      <t>カクチョウ</t>
    </rPh>
    <rPh sb="35" eb="37">
      <t>ジギョウ</t>
    </rPh>
    <rPh sb="37" eb="40">
      <t>フタンキン</t>
    </rPh>
    <phoneticPr fontId="18"/>
  </si>
  <si>
    <t>ため池、調整池のポンプの電気料金</t>
    <phoneticPr fontId="18"/>
  </si>
  <si>
    <t>グリーンフェスタ等チラシ印刷費、プランター花壇保険料</t>
    <rPh sb="8" eb="9">
      <t>トウ</t>
    </rPh>
    <rPh sb="12" eb="14">
      <t>インサツ</t>
    </rPh>
    <rPh sb="14" eb="15">
      <t>ヒ</t>
    </rPh>
    <rPh sb="21" eb="23">
      <t>カダン</t>
    </rPh>
    <rPh sb="23" eb="26">
      <t>ホケンリョウ</t>
    </rPh>
    <phoneticPr fontId="18"/>
  </si>
  <si>
    <t>小中学校の英語指導のためALT業務委託、定住外国人日本語教育推進プレクラス・プレスクール事業委託、水泳運動指導業務委託</t>
    <rPh sb="20" eb="22">
      <t>テイジュウ</t>
    </rPh>
    <rPh sb="22" eb="24">
      <t>ガイコク</t>
    </rPh>
    <rPh sb="24" eb="25">
      <t>ジン</t>
    </rPh>
    <rPh sb="25" eb="28">
      <t>ニホンゴ</t>
    </rPh>
    <rPh sb="28" eb="30">
      <t>キョウイク</t>
    </rPh>
    <rPh sb="30" eb="32">
      <t>スイシン</t>
    </rPh>
    <rPh sb="44" eb="46">
      <t>ジギョウ</t>
    </rPh>
    <rPh sb="49" eb="51">
      <t>スイエイ</t>
    </rPh>
    <rPh sb="51" eb="53">
      <t>ウンドウ</t>
    </rPh>
    <rPh sb="53" eb="55">
      <t>シドウ</t>
    </rPh>
    <rPh sb="55" eb="57">
      <t>ギョウム</t>
    </rPh>
    <rPh sb="57" eb="59">
      <t>イタク</t>
    </rPh>
    <phoneticPr fontId="18"/>
  </si>
  <si>
    <t>学校給食を作製するための材料費、給食配送委託、給食調理委託</t>
    <rPh sb="12" eb="15">
      <t>ザイリョウヒ</t>
    </rPh>
    <rPh sb="16" eb="18">
      <t>キュウショク</t>
    </rPh>
    <rPh sb="18" eb="20">
      <t>ハイソウ</t>
    </rPh>
    <rPh sb="20" eb="22">
      <t>イタク</t>
    </rPh>
    <rPh sb="23" eb="25">
      <t>キュウショク</t>
    </rPh>
    <rPh sb="25" eb="27">
      <t>チョウリ</t>
    </rPh>
    <rPh sb="27" eb="29">
      <t>イタク</t>
    </rPh>
    <phoneticPr fontId="18"/>
  </si>
  <si>
    <t>二十歳の会開催、家庭教育事業など青少年育成事業</t>
    <rPh sb="0" eb="3">
      <t>ニジュッサイ</t>
    </rPh>
    <rPh sb="4" eb="5">
      <t>カイ</t>
    </rPh>
    <phoneticPr fontId="18"/>
  </si>
  <si>
    <t>陶芸の館の窓口業務、清掃、光熱水費等、施設の維持管理に係る費用</t>
    <rPh sb="13" eb="15">
      <t>コウネツ</t>
    </rPh>
    <rPh sb="15" eb="17">
      <t>スイヒ</t>
    </rPh>
    <rPh sb="17" eb="18">
      <t>ナド</t>
    </rPh>
    <phoneticPr fontId="18"/>
  </si>
  <si>
    <t>市主催事業をスポーツ協会・レクリエーション協会へ事業委託をする経費（市民スポーツ大会・全国一斉あそびの日）、スポーツ協会・レクリエーション協会・スポーツクラブ補助金、ふれあい広場設置補助金</t>
    <rPh sb="34" eb="36">
      <t>シミン</t>
    </rPh>
    <rPh sb="40" eb="42">
      <t>タイカイ</t>
    </rPh>
    <phoneticPr fontId="18"/>
  </si>
  <si>
    <t>福祉体育館及び体育施設指定管理料、体育施設用地借地料、体育施設の営繕工事に要する経費</t>
    <phoneticPr fontId="18"/>
  </si>
  <si>
    <t>交付金 精査等</t>
    <rPh sb="0" eb="3">
      <t>コウフキン</t>
    </rPh>
    <phoneticPr fontId="18"/>
  </si>
  <si>
    <t>工事費 減等</t>
    <rPh sb="0" eb="2">
      <t>コウジ</t>
    </rPh>
    <rPh sb="2" eb="3">
      <t>ヒ</t>
    </rPh>
    <rPh sb="4" eb="5">
      <t>ゲン</t>
    </rPh>
    <rPh sb="5" eb="6">
      <t>トウ</t>
    </rPh>
    <phoneticPr fontId="18"/>
  </si>
  <si>
    <t>光熱水費 減等</t>
    <rPh sb="0" eb="4">
      <t>コウネツスイヒ</t>
    </rPh>
    <rPh sb="5" eb="6">
      <t>ゲン</t>
    </rPh>
    <rPh sb="6" eb="7">
      <t>トウ</t>
    </rPh>
    <phoneticPr fontId="18"/>
  </si>
  <si>
    <t>自動車購入費 減等</t>
    <phoneticPr fontId="18"/>
  </si>
  <si>
    <t>土地購入費 減等</t>
    <phoneticPr fontId="18"/>
  </si>
  <si>
    <t>工事請負費　減</t>
    <rPh sb="6" eb="7">
      <t>ゲン</t>
    </rPh>
    <phoneticPr fontId="18"/>
  </si>
  <si>
    <t>利用料　増</t>
    <rPh sb="4" eb="5">
      <t>ゾウ</t>
    </rPh>
    <phoneticPr fontId="18"/>
  </si>
  <si>
    <t>補助金　減等</t>
    <rPh sb="0" eb="3">
      <t>ホジョキン</t>
    </rPh>
    <rPh sb="4" eb="6">
      <t>ゲントウ</t>
    </rPh>
    <phoneticPr fontId="18"/>
  </si>
  <si>
    <t>老人福祉事務事業に統合</t>
    <rPh sb="9" eb="11">
      <t>トウゴウ</t>
    </rPh>
    <phoneticPr fontId="18"/>
  </si>
  <si>
    <t>借上料 増等</t>
    <rPh sb="0" eb="2">
      <t>カリア</t>
    </rPh>
    <rPh sb="2" eb="3">
      <t>リョウ</t>
    </rPh>
    <rPh sb="4" eb="6">
      <t>ゾウトウ</t>
    </rPh>
    <phoneticPr fontId="18"/>
  </si>
  <si>
    <t>給付費 増等</t>
    <rPh sb="0" eb="3">
      <t>キュウフヒ</t>
    </rPh>
    <rPh sb="4" eb="6">
      <t>ゾウトウ</t>
    </rPh>
    <phoneticPr fontId="18"/>
  </si>
  <si>
    <t>委託料 減</t>
    <rPh sb="0" eb="3">
      <t>イタクリョウ</t>
    </rPh>
    <rPh sb="4" eb="5">
      <t>ゲン</t>
    </rPh>
    <phoneticPr fontId="18"/>
  </si>
  <si>
    <t>扶助費 精査等</t>
    <rPh sb="0" eb="3">
      <t>フジョヒ</t>
    </rPh>
    <phoneticPr fontId="18"/>
  </si>
  <si>
    <t>負担金 減等</t>
    <rPh sb="0" eb="3">
      <t>フタンキン</t>
    </rPh>
    <rPh sb="4" eb="5">
      <t>ゲン</t>
    </rPh>
    <rPh sb="5" eb="6">
      <t>トウ</t>
    </rPh>
    <phoneticPr fontId="18"/>
  </si>
  <si>
    <t>借上料 減等</t>
    <rPh sb="0" eb="2">
      <t>カリア</t>
    </rPh>
    <rPh sb="2" eb="3">
      <t>リョウ</t>
    </rPh>
    <rPh sb="4" eb="5">
      <t>ゲン</t>
    </rPh>
    <rPh sb="5" eb="6">
      <t>トウ</t>
    </rPh>
    <phoneticPr fontId="18"/>
  </si>
  <si>
    <t>道路用地寄付のための調査測量設計等委託料及び道路用地購入費</t>
    <phoneticPr fontId="18"/>
  </si>
  <si>
    <t>道路用地購入費 減等</t>
    <rPh sb="4" eb="7">
      <t>コウニュウヒ</t>
    </rPh>
    <rPh sb="8" eb="10">
      <t>ゲントウ</t>
    </rPh>
    <phoneticPr fontId="18"/>
  </si>
  <si>
    <t>工事費 減</t>
    <rPh sb="0" eb="2">
      <t>コウジ</t>
    </rPh>
    <rPh sb="2" eb="3">
      <t>ヒ</t>
    </rPh>
    <rPh sb="4" eb="5">
      <t>ゲン</t>
    </rPh>
    <phoneticPr fontId="18"/>
  </si>
  <si>
    <t>補助金　減</t>
    <rPh sb="0" eb="3">
      <t>ホジョキン</t>
    </rPh>
    <rPh sb="4" eb="5">
      <t>ゲン</t>
    </rPh>
    <phoneticPr fontId="18"/>
  </si>
  <si>
    <t>委託料　減等</t>
    <rPh sb="0" eb="3">
      <t>イタクリョウ</t>
    </rPh>
    <rPh sb="4" eb="6">
      <t>ゲントウ</t>
    </rPh>
    <phoneticPr fontId="18"/>
  </si>
  <si>
    <t>負担金 増</t>
    <rPh sb="4" eb="5">
      <t>ゾウ</t>
    </rPh>
    <phoneticPr fontId="18"/>
  </si>
  <si>
    <t>用地購入費 減等</t>
    <rPh sb="2" eb="5">
      <t>コウニュウヒ</t>
    </rPh>
    <rPh sb="6" eb="8">
      <t>ゲントウ</t>
    </rPh>
    <phoneticPr fontId="18"/>
  </si>
  <si>
    <t>借上料　減等</t>
    <rPh sb="0" eb="2">
      <t>カリア</t>
    </rPh>
    <rPh sb="2" eb="3">
      <t>リョウ</t>
    </rPh>
    <rPh sb="4" eb="6">
      <t>ゲントウ</t>
    </rPh>
    <phoneticPr fontId="18"/>
  </si>
  <si>
    <t>扶助費　減</t>
    <rPh sb="0" eb="3">
      <t>フジョヒ</t>
    </rPh>
    <rPh sb="4" eb="5">
      <t>ゲン</t>
    </rPh>
    <phoneticPr fontId="18"/>
  </si>
  <si>
    <t>資料購入費 減等</t>
    <rPh sb="0" eb="2">
      <t>シリョウ</t>
    </rPh>
    <rPh sb="6" eb="7">
      <t>ゲン</t>
    </rPh>
    <rPh sb="7" eb="8">
      <t>トウ</t>
    </rPh>
    <phoneticPr fontId="18"/>
  </si>
  <si>
    <t>土地購入費 増等</t>
    <rPh sb="6" eb="7">
      <t>ゾウ</t>
    </rPh>
    <phoneticPr fontId="18"/>
  </si>
  <si>
    <t>工事請負費　増</t>
    <rPh sb="6" eb="7">
      <t>ゾウ</t>
    </rPh>
    <phoneticPr fontId="18"/>
  </si>
  <si>
    <t>端数調整</t>
    <rPh sb="0" eb="4">
      <t>ハスウチョウセイ</t>
    </rPh>
    <phoneticPr fontId="18"/>
  </si>
  <si>
    <t>支援金　増</t>
    <rPh sb="0" eb="3">
      <t>シエンキン</t>
    </rPh>
    <rPh sb="4" eb="5">
      <t>ゾウ</t>
    </rPh>
    <phoneticPr fontId="18"/>
  </si>
  <si>
    <t>報酬 増等</t>
    <rPh sb="0" eb="2">
      <t>ホウシュウ</t>
    </rPh>
    <rPh sb="3" eb="5">
      <t>ゾウトウ</t>
    </rPh>
    <phoneticPr fontId="18"/>
  </si>
  <si>
    <t>積立金 増</t>
    <rPh sb="0" eb="3">
      <t>ツミタテキン</t>
    </rPh>
    <rPh sb="4" eb="5">
      <t>ゾウ</t>
    </rPh>
    <phoneticPr fontId="18"/>
  </si>
  <si>
    <t>報酬 増等</t>
    <rPh sb="0" eb="2">
      <t>ホウシュウ</t>
    </rPh>
    <rPh sb="3" eb="5">
      <t>ゾウトウ</t>
    </rPh>
    <phoneticPr fontId="18"/>
  </si>
  <si>
    <t>委託料　増</t>
    <rPh sb="0" eb="2">
      <t>イタク</t>
    </rPh>
    <rPh sb="2" eb="3">
      <t>リョウ</t>
    </rPh>
    <rPh sb="4" eb="5">
      <t>ゾウ</t>
    </rPh>
    <phoneticPr fontId="18"/>
  </si>
  <si>
    <t>消耗品費 増等</t>
    <rPh sb="0" eb="4">
      <t>ショウモウヒンヒ</t>
    </rPh>
    <rPh sb="5" eb="7">
      <t>ゾウトウ</t>
    </rPh>
    <phoneticPr fontId="18"/>
  </si>
  <si>
    <t>備品購入費 増</t>
    <rPh sb="0" eb="5">
      <t>ビヒンコウニュウヒ</t>
    </rPh>
    <rPh sb="6" eb="7">
      <t>ゾウ</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</si>
</sst>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color indexed="8"/>
      <name val="ＭＳ Ｐゴシック"/>
      <family val="3"/>
      <charset val="128"/>
    </font>
    <font>
      <b/>
      <sz val="8"/>
      <color theme="1"/>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sz val="9"/>
      <color indexed="81"/>
      <name val="ＭＳ Ｐゴシック"/>
      <family val="3"/>
      <charset val="128"/>
    </font>
    <font>
      <b/>
      <sz val="9"/>
      <color indexed="81"/>
      <name val="ＭＳ Ｐゴシック"/>
      <family val="3"/>
      <charset val="128"/>
    </font>
    <font>
      <sz val="18"/>
      <color theme="3"/>
      <name val="ＭＳ Ｐゴシック"/>
      <family val="2"/>
      <charset val="128"/>
      <scheme val="major"/>
    </font>
    <font>
      <sz val="8"/>
      <color theme="1"/>
      <name val="ＭＳ Ｐゴシック"/>
      <family val="3"/>
      <charset val="128"/>
    </font>
    <font>
      <b/>
      <sz val="10"/>
      <color theme="1"/>
      <name val="ＭＳ Ｐゴシック"/>
      <family val="3"/>
      <charset val="128"/>
      <scheme val="minor"/>
    </font>
    <font>
      <b/>
      <sz val="8"/>
      <color theme="1"/>
      <name val="ＭＳ Ｐゴシック"/>
      <family val="3"/>
      <charset val="128"/>
    </font>
    <font>
      <b/>
      <sz val="9"/>
      <color theme="1"/>
      <name val="ＭＳ Ｐゴシック"/>
      <family val="3"/>
      <charset val="128"/>
      <scheme val="minor"/>
    </font>
    <font>
      <sz val="9"/>
      <color theme="1"/>
      <name val="ＭＳ Ｐゴシック"/>
      <family val="3"/>
      <charset val="128"/>
      <scheme val="minor"/>
    </font>
    <font>
      <strike/>
      <sz val="8"/>
      <color theme="1"/>
      <name val="ＭＳ Ｐゴシック"/>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9F57B"/>
        <bgColor indexed="64"/>
      </patternFill>
    </fill>
    <fill>
      <patternFill patternType="solid">
        <fgColor theme="0"/>
        <bgColor indexed="64"/>
      </patternFill>
    </fill>
    <fill>
      <patternFill patternType="solid">
        <fgColor rgb="FFFFCCFF"/>
        <bgColor indexed="64"/>
      </patternFill>
    </fill>
    <fill>
      <patternFill patternType="solid">
        <fgColor rgb="FFCCCCFF"/>
        <bgColor indexed="64"/>
      </patternFill>
    </fill>
    <fill>
      <patternFill patternType="solid">
        <fgColor rgb="FFFFFFCC"/>
        <bgColor indexed="64"/>
      </patternFill>
    </fill>
    <fill>
      <patternFill patternType="solid">
        <fgColor rgb="FFCCECFF"/>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21" fillId="0" borderId="0">
      <alignment vertical="center"/>
    </xf>
    <xf numFmtId="38" fontId="25"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130">
    <xf numFmtId="0" fontId="0" fillId="0" borderId="0" xfId="0">
      <alignment vertical="center"/>
    </xf>
    <xf numFmtId="0" fontId="24" fillId="0" borderId="0" xfId="0" applyFont="1">
      <alignment vertical="center"/>
    </xf>
    <xf numFmtId="0" fontId="27" fillId="0" borderId="17" xfId="0" applyFont="1" applyBorder="1" applyAlignment="1">
      <alignment vertical="center" wrapText="1"/>
    </xf>
    <xf numFmtId="0" fontId="27" fillId="0" borderId="17" xfId="0" applyFont="1" applyBorder="1" applyAlignment="1">
      <alignment horizontal="left" vertical="center" wrapText="1"/>
    </xf>
    <xf numFmtId="0" fontId="27" fillId="0" borderId="11" xfId="0" applyFont="1" applyFill="1" applyBorder="1" applyAlignment="1">
      <alignment vertical="center" wrapText="1"/>
    </xf>
    <xf numFmtId="0" fontId="27" fillId="0" borderId="17" xfId="0" applyFont="1" applyFill="1" applyBorder="1" applyAlignment="1">
      <alignment vertical="center" wrapText="1"/>
    </xf>
    <xf numFmtId="0" fontId="19" fillId="0" borderId="0" xfId="0" applyFont="1" applyBorder="1" applyAlignment="1">
      <alignment vertical="center"/>
    </xf>
    <xf numFmtId="0" fontId="20" fillId="0" borderId="0" xfId="0" applyFont="1" applyBorder="1" applyAlignment="1">
      <alignment vertical="center"/>
    </xf>
    <xf numFmtId="38" fontId="20" fillId="0" borderId="0" xfId="42" applyFont="1" applyBorder="1" applyAlignment="1">
      <alignment vertical="center"/>
    </xf>
    <xf numFmtId="3" fontId="21" fillId="0" borderId="0" xfId="0" applyNumberFormat="1" applyFont="1">
      <alignment vertical="center"/>
    </xf>
    <xf numFmtId="0" fontId="21" fillId="0" borderId="0" xfId="0" applyFont="1">
      <alignment vertical="center"/>
    </xf>
    <xf numFmtId="0" fontId="27" fillId="34" borderId="17" xfId="0" applyFont="1" applyFill="1" applyBorder="1" applyAlignment="1">
      <alignment vertical="center" wrapText="1"/>
    </xf>
    <xf numFmtId="38" fontId="21" fillId="0" borderId="35" xfId="42" applyFont="1" applyFill="1" applyBorder="1">
      <alignment vertical="center"/>
    </xf>
    <xf numFmtId="3" fontId="21" fillId="34" borderId="35" xfId="0" applyNumberFormat="1" applyFont="1" applyFill="1" applyBorder="1">
      <alignment vertical="center"/>
    </xf>
    <xf numFmtId="0" fontId="26" fillId="0" borderId="17" xfId="0" applyFont="1" applyBorder="1" applyAlignment="1">
      <alignment vertical="center" wrapText="1"/>
    </xf>
    <xf numFmtId="3" fontId="22" fillId="35" borderId="10" xfId="0" applyNumberFormat="1" applyFont="1" applyFill="1" applyBorder="1">
      <alignment vertical="center"/>
    </xf>
    <xf numFmtId="38" fontId="22" fillId="35" borderId="10" xfId="42" applyFont="1" applyFill="1" applyBorder="1">
      <alignment vertical="center"/>
    </xf>
    <xf numFmtId="3" fontId="22" fillId="35" borderId="35" xfId="0" applyNumberFormat="1" applyFont="1" applyFill="1" applyBorder="1">
      <alignment vertical="center"/>
    </xf>
    <xf numFmtId="3" fontId="22" fillId="35" borderId="10" xfId="42" applyNumberFormat="1" applyFont="1" applyFill="1" applyBorder="1">
      <alignment vertical="center"/>
    </xf>
    <xf numFmtId="0" fontId="26" fillId="35" borderId="17" xfId="0" applyFont="1" applyFill="1" applyBorder="1" applyAlignment="1">
      <alignment vertical="center" wrapText="1"/>
    </xf>
    <xf numFmtId="38" fontId="22" fillId="35" borderId="35" xfId="42" applyFont="1" applyFill="1" applyBorder="1">
      <alignment vertical="center"/>
    </xf>
    <xf numFmtId="0" fontId="26" fillId="35" borderId="17" xfId="0" applyFont="1" applyFill="1" applyBorder="1" applyAlignment="1">
      <alignment vertical="center"/>
    </xf>
    <xf numFmtId="3" fontId="23" fillId="36" borderId="10" xfId="0" applyNumberFormat="1" applyFont="1" applyFill="1" applyBorder="1">
      <alignment vertical="center"/>
    </xf>
    <xf numFmtId="38" fontId="23" fillId="36" borderId="10" xfId="42" applyFont="1" applyFill="1" applyBorder="1">
      <alignment vertical="center"/>
    </xf>
    <xf numFmtId="3" fontId="23" fillId="36" borderId="35" xfId="0" applyNumberFormat="1" applyFont="1" applyFill="1" applyBorder="1">
      <alignment vertical="center"/>
    </xf>
    <xf numFmtId="38" fontId="23" fillId="36" borderId="35" xfId="42" applyFont="1" applyFill="1" applyBorder="1">
      <alignment vertical="center"/>
    </xf>
    <xf numFmtId="3" fontId="23" fillId="36" borderId="10" xfId="42" applyNumberFormat="1" applyFont="1" applyFill="1" applyBorder="1">
      <alignment vertical="center"/>
    </xf>
    <xf numFmtId="0" fontId="26" fillId="36" borderId="17" xfId="0" applyFont="1" applyFill="1" applyBorder="1" applyAlignment="1">
      <alignment vertical="center" wrapText="1"/>
    </xf>
    <xf numFmtId="0" fontId="26" fillId="36" borderId="17" xfId="0" applyFont="1" applyFill="1" applyBorder="1" applyAlignment="1">
      <alignment vertical="center"/>
    </xf>
    <xf numFmtId="0" fontId="21" fillId="37" borderId="10" xfId="0" applyFont="1" applyFill="1" applyBorder="1" applyAlignment="1">
      <alignment vertical="center" shrinkToFit="1"/>
    </xf>
    <xf numFmtId="38" fontId="21" fillId="37" borderId="10" xfId="42" applyFont="1" applyFill="1" applyBorder="1">
      <alignment vertical="center"/>
    </xf>
    <xf numFmtId="3" fontId="21" fillId="37" borderId="10" xfId="0" applyNumberFormat="1" applyFont="1" applyFill="1" applyBorder="1">
      <alignment vertical="center"/>
    </xf>
    <xf numFmtId="3" fontId="21" fillId="37" borderId="10" xfId="42" applyNumberFormat="1" applyFont="1" applyFill="1" applyBorder="1">
      <alignment vertical="center"/>
    </xf>
    <xf numFmtId="38" fontId="21" fillId="34" borderId="35" xfId="42" applyFont="1" applyFill="1" applyBorder="1">
      <alignment vertical="center"/>
    </xf>
    <xf numFmtId="0" fontId="27" fillId="34" borderId="17" xfId="0" applyFont="1" applyFill="1" applyBorder="1" applyAlignment="1">
      <alignment vertical="center"/>
    </xf>
    <xf numFmtId="3" fontId="21" fillId="37" borderId="13" xfId="0" applyNumberFormat="1" applyFont="1" applyFill="1" applyBorder="1">
      <alignment vertical="center"/>
    </xf>
    <xf numFmtId="3" fontId="21" fillId="37" borderId="29" xfId="0" applyNumberFormat="1" applyFont="1" applyFill="1" applyBorder="1">
      <alignment vertical="center"/>
    </xf>
    <xf numFmtId="0" fontId="27" fillId="0" borderId="11" xfId="0" applyFont="1" applyBorder="1" applyAlignment="1">
      <alignment vertical="center" wrapText="1"/>
    </xf>
    <xf numFmtId="0" fontId="21" fillId="37" borderId="10" xfId="0" applyFont="1" applyFill="1" applyBorder="1">
      <alignment vertical="center"/>
    </xf>
    <xf numFmtId="38" fontId="32" fillId="0" borderId="11" xfId="42" applyFont="1" applyFill="1" applyBorder="1" applyAlignment="1">
      <alignment vertical="center" wrapText="1"/>
    </xf>
    <xf numFmtId="38" fontId="32" fillId="0" borderId="11" xfId="44" applyFont="1" applyBorder="1" applyAlignment="1">
      <alignment vertical="center" wrapText="1"/>
    </xf>
    <xf numFmtId="38" fontId="32" fillId="0" borderId="11" xfId="44" applyFont="1" applyFill="1" applyBorder="1" applyAlignment="1">
      <alignment vertical="center" wrapText="1"/>
    </xf>
    <xf numFmtId="38" fontId="32" fillId="34" borderId="11" xfId="44" applyFont="1" applyFill="1" applyBorder="1" applyAlignment="1">
      <alignment vertical="center" wrapText="1"/>
    </xf>
    <xf numFmtId="38" fontId="32" fillId="0" borderId="11" xfId="42" applyFont="1" applyBorder="1" applyAlignment="1">
      <alignment vertical="center" wrapText="1"/>
    </xf>
    <xf numFmtId="0" fontId="21" fillId="37" borderId="13" xfId="0" applyFont="1" applyFill="1" applyBorder="1">
      <alignment vertical="center"/>
    </xf>
    <xf numFmtId="38" fontId="21" fillId="37" borderId="13" xfId="42" applyFont="1" applyFill="1" applyBorder="1">
      <alignment vertical="center"/>
    </xf>
    <xf numFmtId="0" fontId="27" fillId="0" borderId="34" xfId="0" applyFont="1" applyBorder="1" applyAlignment="1">
      <alignment vertical="center" wrapText="1"/>
    </xf>
    <xf numFmtId="38" fontId="21" fillId="0" borderId="26" xfId="42" applyFont="1" applyBorder="1">
      <alignment vertical="center"/>
    </xf>
    <xf numFmtId="0" fontId="27" fillId="0" borderId="33" xfId="0" applyFont="1" applyBorder="1" applyAlignment="1">
      <alignment vertical="center" wrapText="1"/>
    </xf>
    <xf numFmtId="3" fontId="21" fillId="37" borderId="13" xfId="42" applyNumberFormat="1" applyFont="1" applyFill="1" applyBorder="1">
      <alignment vertical="center"/>
    </xf>
    <xf numFmtId="38" fontId="21" fillId="37" borderId="13" xfId="0" applyNumberFormat="1" applyFont="1" applyFill="1" applyBorder="1">
      <alignment vertical="center"/>
    </xf>
    <xf numFmtId="38" fontId="21" fillId="0" borderId="35" xfId="42" applyFont="1" applyBorder="1">
      <alignment vertical="center"/>
    </xf>
    <xf numFmtId="38" fontId="21" fillId="37" borderId="10" xfId="42" applyFont="1" applyFill="1" applyBorder="1" applyAlignment="1">
      <alignment vertical="center" shrinkToFit="1"/>
    </xf>
    <xf numFmtId="3" fontId="21" fillId="0" borderId="25" xfId="0" applyNumberFormat="1" applyFont="1" applyBorder="1">
      <alignment vertical="center"/>
    </xf>
    <xf numFmtId="3" fontId="21" fillId="0" borderId="35" xfId="0" applyNumberFormat="1" applyFont="1" applyBorder="1">
      <alignment vertical="center"/>
    </xf>
    <xf numFmtId="38" fontId="21" fillId="37" borderId="29" xfId="42" applyFont="1" applyFill="1" applyBorder="1" applyAlignment="1">
      <alignment vertical="center" shrinkToFit="1"/>
    </xf>
    <xf numFmtId="0" fontId="22" fillId="35" borderId="10" xfId="0" applyFont="1" applyFill="1" applyBorder="1" applyAlignment="1">
      <alignment vertical="center" shrinkToFit="1"/>
    </xf>
    <xf numFmtId="0" fontId="22" fillId="35" borderId="12" xfId="0" applyFont="1" applyFill="1" applyBorder="1" applyAlignment="1">
      <alignment vertical="center" shrinkToFit="1"/>
    </xf>
    <xf numFmtId="0" fontId="22" fillId="35" borderId="10" xfId="0" applyFont="1" applyFill="1" applyBorder="1" applyAlignment="1">
      <alignment horizontal="left" vertical="center" shrinkToFit="1"/>
    </xf>
    <xf numFmtId="38" fontId="22" fillId="35" borderId="10" xfId="42" applyFont="1" applyFill="1" applyBorder="1" applyAlignment="1">
      <alignment horizontal="left" vertical="center" shrinkToFit="1"/>
    </xf>
    <xf numFmtId="0" fontId="26" fillId="35" borderId="11" xfId="0" applyFont="1" applyFill="1" applyBorder="1" applyAlignment="1">
      <alignment vertical="center" wrapText="1"/>
    </xf>
    <xf numFmtId="38" fontId="22" fillId="35" borderId="10" xfId="42" applyFont="1" applyFill="1" applyBorder="1" applyAlignment="1">
      <alignment horizontal="center" vertical="center" shrinkToFit="1"/>
    </xf>
    <xf numFmtId="38" fontId="22" fillId="35" borderId="10" xfId="42" applyFont="1" applyFill="1" applyBorder="1" applyAlignment="1">
      <alignment horizontal="right" vertical="center"/>
    </xf>
    <xf numFmtId="0" fontId="21" fillId="37" borderId="10" xfId="0" applyFont="1" applyFill="1" applyBorder="1" applyAlignment="1">
      <alignment vertical="center" wrapText="1" shrinkToFit="1"/>
    </xf>
    <xf numFmtId="38" fontId="21" fillId="37" borderId="10" xfId="42" applyFont="1" applyFill="1" applyBorder="1" applyAlignment="1">
      <alignment vertical="center" wrapText="1" shrinkToFit="1"/>
    </xf>
    <xf numFmtId="0" fontId="27" fillId="0" borderId="17" xfId="0" applyFont="1" applyBorder="1" applyAlignment="1">
      <alignment vertical="center"/>
    </xf>
    <xf numFmtId="0" fontId="22" fillId="35" borderId="17" xfId="0" applyFont="1" applyFill="1" applyBorder="1">
      <alignment vertical="center"/>
    </xf>
    <xf numFmtId="0" fontId="21" fillId="37" borderId="10" xfId="0" applyFont="1" applyFill="1" applyBorder="1" applyAlignment="1">
      <alignment vertical="center" wrapText="1"/>
    </xf>
    <xf numFmtId="0" fontId="36" fillId="37" borderId="10" xfId="0" applyFont="1" applyFill="1" applyBorder="1" applyAlignment="1">
      <alignment vertical="center" wrapText="1"/>
    </xf>
    <xf numFmtId="38" fontId="36" fillId="37" borderId="10" xfId="42" applyFont="1" applyFill="1" applyBorder="1" applyAlignment="1">
      <alignment vertical="center" wrapText="1"/>
    </xf>
    <xf numFmtId="0" fontId="21" fillId="34" borderId="17" xfId="0" applyFont="1" applyFill="1" applyBorder="1">
      <alignment vertical="center"/>
    </xf>
    <xf numFmtId="0" fontId="22" fillId="35" borderId="31" xfId="0" applyFont="1" applyFill="1" applyBorder="1" applyAlignment="1">
      <alignment vertical="center"/>
    </xf>
    <xf numFmtId="0" fontId="22" fillId="35" borderId="10" xfId="0" applyFont="1" applyFill="1" applyBorder="1" applyAlignment="1">
      <alignment vertical="center"/>
    </xf>
    <xf numFmtId="0" fontId="22" fillId="35" borderId="10" xfId="0" applyFont="1" applyFill="1" applyBorder="1" applyAlignment="1">
      <alignment horizontal="left" vertical="center"/>
    </xf>
    <xf numFmtId="0" fontId="23" fillId="36" borderId="10" xfId="0" applyFont="1" applyFill="1" applyBorder="1" applyAlignment="1">
      <alignment vertical="center"/>
    </xf>
    <xf numFmtId="0" fontId="23" fillId="36" borderId="10" xfId="0" applyFont="1" applyFill="1" applyBorder="1" applyAlignment="1">
      <alignment horizontal="center" vertical="center"/>
    </xf>
    <xf numFmtId="38" fontId="23" fillId="36" borderId="10" xfId="42" applyFont="1" applyFill="1" applyBorder="1" applyAlignment="1">
      <alignment horizontal="center" vertical="center"/>
    </xf>
    <xf numFmtId="0" fontId="26" fillId="36" borderId="11" xfId="0" applyFont="1" applyFill="1" applyBorder="1" applyAlignment="1">
      <alignment vertical="center" wrapText="1"/>
    </xf>
    <xf numFmtId="0" fontId="23" fillId="36" borderId="17" xfId="0" applyFont="1" applyFill="1" applyBorder="1">
      <alignment vertical="center"/>
    </xf>
    <xf numFmtId="38" fontId="21" fillId="0" borderId="0" xfId="42" applyFont="1">
      <alignment vertical="center"/>
    </xf>
    <xf numFmtId="0" fontId="21" fillId="0" borderId="0" xfId="0" applyFont="1" applyAlignment="1">
      <alignment vertical="center" wrapText="1"/>
    </xf>
    <xf numFmtId="0" fontId="22" fillId="38" borderId="24" xfId="0" applyFont="1" applyFill="1" applyBorder="1" applyAlignment="1">
      <alignment vertical="center"/>
    </xf>
    <xf numFmtId="0" fontId="22" fillId="38" borderId="23" xfId="0" applyFont="1" applyFill="1" applyBorder="1" applyAlignment="1">
      <alignment vertical="center"/>
    </xf>
    <xf numFmtId="38" fontId="33" fillId="38" borderId="23" xfId="42" applyFont="1" applyFill="1" applyBorder="1" applyAlignment="1">
      <alignment vertical="center" wrapText="1"/>
    </xf>
    <xf numFmtId="0" fontId="22" fillId="38" borderId="23" xfId="0" applyFont="1" applyFill="1" applyBorder="1" applyAlignment="1">
      <alignment vertical="center" wrapText="1"/>
    </xf>
    <xf numFmtId="38" fontId="22" fillId="38" borderId="23" xfId="42" applyFont="1" applyFill="1" applyBorder="1" applyAlignment="1">
      <alignment vertical="center"/>
    </xf>
    <xf numFmtId="0" fontId="22" fillId="38" borderId="27" xfId="0" applyFont="1" applyFill="1" applyBorder="1" applyAlignment="1">
      <alignment vertical="center" wrapText="1"/>
    </xf>
    <xf numFmtId="0" fontId="22" fillId="38" borderId="22" xfId="0" applyFont="1" applyFill="1" applyBorder="1" applyAlignment="1">
      <alignment vertical="center"/>
    </xf>
    <xf numFmtId="0" fontId="22" fillId="38" borderId="14" xfId="0" applyFont="1" applyFill="1" applyBorder="1" applyAlignment="1">
      <alignment vertical="center"/>
    </xf>
    <xf numFmtId="0" fontId="22" fillId="38" borderId="15" xfId="0" applyFont="1" applyFill="1" applyBorder="1" applyAlignment="1">
      <alignment vertical="center"/>
    </xf>
    <xf numFmtId="38" fontId="22" fillId="38" borderId="21" xfId="42" applyFont="1" applyFill="1" applyBorder="1" applyAlignment="1">
      <alignment horizontal="center" vertical="center"/>
    </xf>
    <xf numFmtId="0" fontId="22" fillId="38" borderId="18" xfId="0" applyFont="1" applyFill="1" applyBorder="1" applyAlignment="1">
      <alignment horizontal="center" vertical="center"/>
    </xf>
    <xf numFmtId="0" fontId="22" fillId="38" borderId="19" xfId="0" applyFont="1" applyFill="1" applyBorder="1" applyAlignment="1">
      <alignment horizontal="center" vertical="center"/>
    </xf>
    <xf numFmtId="0" fontId="22" fillId="38" borderId="21" xfId="0" applyFont="1" applyFill="1" applyBorder="1" applyAlignment="1">
      <alignment horizontal="center" vertical="center"/>
    </xf>
    <xf numFmtId="0" fontId="22" fillId="38" borderId="32" xfId="0" applyFont="1" applyFill="1" applyBorder="1" applyAlignment="1">
      <alignment vertical="center" wrapText="1"/>
    </xf>
    <xf numFmtId="3" fontId="22" fillId="38" borderId="10" xfId="0" applyNumberFormat="1" applyFont="1" applyFill="1" applyBorder="1">
      <alignment vertical="center"/>
    </xf>
    <xf numFmtId="3" fontId="21" fillId="38" borderId="10" xfId="0" applyNumberFormat="1" applyFont="1" applyFill="1" applyBorder="1">
      <alignment vertical="center"/>
    </xf>
    <xf numFmtId="0" fontId="22" fillId="38" borderId="30" xfId="0" applyFont="1" applyFill="1" applyBorder="1" applyAlignment="1">
      <alignment vertical="center"/>
    </xf>
    <xf numFmtId="0" fontId="22" fillId="38" borderId="32" xfId="0" applyFont="1" applyFill="1" applyBorder="1" applyAlignment="1">
      <alignment vertical="center"/>
    </xf>
    <xf numFmtId="0" fontId="22" fillId="38" borderId="16" xfId="0" applyFont="1" applyFill="1" applyBorder="1" applyAlignment="1">
      <alignment vertical="center" shrinkToFit="1"/>
    </xf>
    <xf numFmtId="0" fontId="22" fillId="38" borderId="12" xfId="0" applyFont="1" applyFill="1" applyBorder="1" applyAlignment="1">
      <alignment vertical="center" shrinkToFit="1"/>
    </xf>
    <xf numFmtId="0" fontId="22" fillId="38" borderId="20" xfId="0" applyFont="1" applyFill="1" applyBorder="1" applyAlignment="1">
      <alignment vertical="center" shrinkToFit="1"/>
    </xf>
    <xf numFmtId="0" fontId="22" fillId="38" borderId="16" xfId="0" applyFont="1" applyFill="1" applyBorder="1" applyAlignment="1">
      <alignment horizontal="center" vertical="center" shrinkToFit="1"/>
    </xf>
    <xf numFmtId="0" fontId="21" fillId="38" borderId="10" xfId="0" applyFont="1" applyFill="1" applyBorder="1" applyAlignment="1">
      <alignment vertical="center" shrinkToFit="1"/>
    </xf>
    <xf numFmtId="0" fontId="33" fillId="38" borderId="12" xfId="0" applyFont="1" applyFill="1" applyBorder="1" applyAlignment="1">
      <alignment vertical="center" wrapText="1" shrinkToFit="1"/>
    </xf>
    <xf numFmtId="0" fontId="22" fillId="38" borderId="25" xfId="0" applyFont="1" applyFill="1" applyBorder="1" applyAlignment="1">
      <alignment vertical="center" shrinkToFit="1"/>
    </xf>
    <xf numFmtId="0" fontId="22" fillId="38" borderId="26" xfId="0" applyFont="1" applyFill="1" applyBorder="1" applyAlignment="1">
      <alignment vertical="center" shrinkToFit="1"/>
    </xf>
    <xf numFmtId="0" fontId="35" fillId="38" borderId="25" xfId="0" applyFont="1" applyFill="1" applyBorder="1" applyAlignment="1">
      <alignment vertical="center" wrapText="1"/>
    </xf>
    <xf numFmtId="0" fontId="22" fillId="38" borderId="25" xfId="0" applyFont="1" applyFill="1" applyBorder="1" applyAlignment="1">
      <alignment vertical="center" wrapText="1"/>
    </xf>
    <xf numFmtId="38" fontId="22" fillId="38" borderId="32" xfId="42" applyFont="1" applyFill="1" applyBorder="1" applyAlignment="1">
      <alignment vertical="center"/>
    </xf>
    <xf numFmtId="0" fontId="22" fillId="38" borderId="28" xfId="0" applyFont="1" applyFill="1" applyBorder="1" applyAlignment="1">
      <alignment vertical="center" wrapText="1"/>
    </xf>
    <xf numFmtId="38" fontId="22" fillId="38" borderId="10" xfId="42" applyFont="1" applyFill="1" applyBorder="1">
      <alignment vertical="center"/>
    </xf>
    <xf numFmtId="38" fontId="21" fillId="38" borderId="10" xfId="42" applyFont="1" applyFill="1" applyBorder="1">
      <alignment vertical="center"/>
    </xf>
    <xf numFmtId="0" fontId="26" fillId="38" borderId="11" xfId="0" applyFont="1" applyFill="1" applyBorder="1" applyAlignment="1">
      <alignment vertical="center" wrapText="1"/>
    </xf>
    <xf numFmtId="38" fontId="37" fillId="34" borderId="11" xfId="44" applyFont="1" applyFill="1" applyBorder="1" applyAlignment="1">
      <alignment vertical="center" wrapText="1"/>
    </xf>
    <xf numFmtId="0" fontId="26" fillId="38" borderId="11" xfId="0" applyFont="1" applyFill="1" applyBorder="1">
      <alignment vertical="center"/>
    </xf>
    <xf numFmtId="0" fontId="27" fillId="38" borderId="11" xfId="0" applyFont="1" applyFill="1" applyBorder="1" applyAlignment="1">
      <alignment vertical="center" wrapText="1"/>
    </xf>
    <xf numFmtId="38" fontId="34" fillId="38" borderId="11" xfId="44" applyFont="1" applyFill="1" applyBorder="1" applyAlignment="1">
      <alignment vertical="center" wrapText="1"/>
    </xf>
    <xf numFmtId="38" fontId="22" fillId="38" borderId="35" xfId="42" applyFont="1" applyFill="1" applyBorder="1">
      <alignment vertical="center"/>
    </xf>
    <xf numFmtId="0" fontId="26" fillId="38" borderId="17" xfId="0" applyFont="1" applyFill="1" applyBorder="1" applyAlignment="1">
      <alignment vertical="center" wrapText="1"/>
    </xf>
    <xf numFmtId="3" fontId="22" fillId="38" borderId="35" xfId="0" applyNumberFormat="1" applyFont="1" applyFill="1" applyBorder="1">
      <alignment vertical="center"/>
    </xf>
    <xf numFmtId="3" fontId="22" fillId="38" borderId="10" xfId="42" applyNumberFormat="1" applyFont="1" applyFill="1" applyBorder="1">
      <alignment vertical="center"/>
    </xf>
    <xf numFmtId="3" fontId="21" fillId="38" borderId="10" xfId="42" applyNumberFormat="1" applyFont="1" applyFill="1" applyBorder="1">
      <alignment vertical="center"/>
    </xf>
    <xf numFmtId="0" fontId="22" fillId="38" borderId="10" xfId="0" applyFont="1" applyFill="1" applyBorder="1" applyAlignment="1">
      <alignment vertical="center" shrinkToFit="1"/>
    </xf>
    <xf numFmtId="38" fontId="22" fillId="38" borderId="10" xfId="42" applyFont="1" applyFill="1" applyBorder="1" applyAlignment="1">
      <alignment vertical="center" shrinkToFit="1"/>
    </xf>
    <xf numFmtId="0" fontId="21" fillId="33" borderId="0" xfId="0" applyFont="1" applyFill="1">
      <alignment vertical="center"/>
    </xf>
    <xf numFmtId="38" fontId="21" fillId="38" borderId="10" xfId="42" applyFont="1" applyFill="1" applyBorder="1" applyAlignment="1">
      <alignment vertical="center" shrinkToFit="1"/>
    </xf>
    <xf numFmtId="0" fontId="33" fillId="38" borderId="10" xfId="0" applyFont="1" applyFill="1" applyBorder="1" applyAlignment="1">
      <alignment vertical="center" wrapText="1" shrinkToFit="1"/>
    </xf>
    <xf numFmtId="38" fontId="33" fillId="38" borderId="10" xfId="42" applyFont="1" applyFill="1" applyBorder="1" applyAlignment="1">
      <alignment vertical="center" wrapText="1" shrinkToFit="1"/>
    </xf>
    <xf numFmtId="0" fontId="26" fillId="38" borderId="17" xfId="0" applyFont="1" applyFill="1" applyBorder="1" applyAlignment="1">
      <alignment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タイトル 2" xfId="45"/>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2" xfId="44"/>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CCECFF"/>
      <color rgb="FFFF99FF"/>
      <color rgb="FFFFFFCC"/>
      <color rgb="FFFFCCFF"/>
      <color rgb="FFCCFFCC"/>
      <color rgb="FF99FF99"/>
      <color rgb="FFCCCCFF"/>
      <color rgb="FFE9F57B"/>
      <color rgb="FFC61502"/>
      <color rgb="FFF9AB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pageSetUpPr fitToPage="1"/>
  </sheetPr>
  <dimension ref="A1:T263"/>
  <sheetViews>
    <sheetView tabSelected="1" view="pageBreakPreview" zoomScale="85" zoomScaleNormal="55" zoomScaleSheetLayoutView="85" workbookViewId="0">
      <pane ySplit="3" topLeftCell="A25" activePane="bottomLeft" state="frozen"/>
      <selection pane="bottomLeft" activeCell="H13" sqref="H13"/>
    </sheetView>
  </sheetViews>
  <sheetFormatPr defaultRowHeight="13.5" x14ac:dyDescent="0.15"/>
  <cols>
    <col min="1" max="1" width="12.75" style="10" customWidth="1"/>
    <col min="2" max="2" width="22.75" style="10" customWidth="1"/>
    <col min="3" max="3" width="22.75" style="10" hidden="1" customWidth="1"/>
    <col min="4" max="4" width="14.125" style="79" hidden="1" customWidth="1"/>
    <col min="5" max="6" width="13.5" style="10" customWidth="1"/>
    <col min="7" max="7" width="13.5" style="79" customWidth="1"/>
    <col min="8" max="8" width="26" style="80" customWidth="1"/>
    <col min="9" max="9" width="13.625" style="79" customWidth="1"/>
    <col min="10" max="20" width="13.625" style="10" customWidth="1"/>
    <col min="21" max="16384" width="9" style="10"/>
  </cols>
  <sheetData>
    <row r="1" spans="1:20" ht="27" customHeight="1" thickBot="1" x14ac:dyDescent="0.2">
      <c r="A1" s="6" t="s">
        <v>427</v>
      </c>
      <c r="B1" s="7"/>
      <c r="C1" s="7"/>
      <c r="D1" s="8"/>
      <c r="E1" s="7"/>
      <c r="F1" s="7"/>
      <c r="G1" s="7"/>
      <c r="H1" s="7"/>
      <c r="I1" s="7"/>
      <c r="J1" s="7"/>
      <c r="K1" s="7"/>
      <c r="L1" s="7"/>
      <c r="M1" s="7"/>
      <c r="N1" s="7"/>
      <c r="O1" s="7"/>
      <c r="P1" s="7"/>
      <c r="Q1" s="7"/>
      <c r="R1" s="7"/>
      <c r="S1" s="7"/>
      <c r="T1" s="7"/>
    </row>
    <row r="2" spans="1:20" ht="29.25" customHeight="1" x14ac:dyDescent="0.15">
      <c r="A2" s="81" t="s">
        <v>201</v>
      </c>
      <c r="B2" s="82" t="s">
        <v>202</v>
      </c>
      <c r="C2" s="82" t="s">
        <v>202</v>
      </c>
      <c r="D2" s="83" t="s">
        <v>426</v>
      </c>
      <c r="E2" s="84" t="s">
        <v>428</v>
      </c>
      <c r="F2" s="84" t="s">
        <v>429</v>
      </c>
      <c r="G2" s="85" t="s">
        <v>181</v>
      </c>
      <c r="H2" s="86" t="s">
        <v>203</v>
      </c>
      <c r="I2" s="87" t="s">
        <v>204</v>
      </c>
      <c r="J2" s="88"/>
      <c r="K2" s="89"/>
      <c r="L2" s="87" t="s">
        <v>205</v>
      </c>
      <c r="M2" s="88"/>
      <c r="N2" s="89"/>
      <c r="O2" s="87" t="s">
        <v>211</v>
      </c>
      <c r="P2" s="88"/>
      <c r="Q2" s="89"/>
      <c r="R2" s="87" t="s">
        <v>206</v>
      </c>
      <c r="S2" s="88"/>
      <c r="T2" s="89"/>
    </row>
    <row r="3" spans="1:20" ht="19.5" customHeight="1" thickBot="1" x14ac:dyDescent="0.2">
      <c r="A3" s="97"/>
      <c r="B3" s="98"/>
      <c r="C3" s="98"/>
      <c r="D3" s="109"/>
      <c r="E3" s="94"/>
      <c r="F3" s="94"/>
      <c r="G3" s="109"/>
      <c r="H3" s="110"/>
      <c r="I3" s="90" t="s">
        <v>182</v>
      </c>
      <c r="J3" s="91" t="s">
        <v>183</v>
      </c>
      <c r="K3" s="92" t="s">
        <v>184</v>
      </c>
      <c r="L3" s="93" t="s">
        <v>207</v>
      </c>
      <c r="M3" s="91" t="s">
        <v>209</v>
      </c>
      <c r="N3" s="92" t="s">
        <v>184</v>
      </c>
      <c r="O3" s="93" t="s">
        <v>208</v>
      </c>
      <c r="P3" s="91" t="s">
        <v>210</v>
      </c>
      <c r="Q3" s="92" t="s">
        <v>184</v>
      </c>
      <c r="R3" s="93" t="s">
        <v>215</v>
      </c>
      <c r="S3" s="91" t="s">
        <v>216</v>
      </c>
      <c r="T3" s="92" t="s">
        <v>184</v>
      </c>
    </row>
    <row r="4" spans="1:20" ht="30" customHeight="1" x14ac:dyDescent="0.15">
      <c r="A4" s="99" t="s">
        <v>0</v>
      </c>
      <c r="B4" s="44" t="s">
        <v>1</v>
      </c>
      <c r="C4" s="44"/>
      <c r="D4" s="45">
        <v>873462</v>
      </c>
      <c r="E4" s="35">
        <v>879063</v>
      </c>
      <c r="F4" s="35">
        <v>896984</v>
      </c>
      <c r="G4" s="45">
        <f>F4-E4</f>
        <v>17921</v>
      </c>
      <c r="H4" s="46" t="s">
        <v>396</v>
      </c>
      <c r="I4" s="47">
        <v>894009</v>
      </c>
      <c r="J4" s="35">
        <f>I4-F4</f>
        <v>-2975</v>
      </c>
      <c r="K4" s="48" t="s">
        <v>308</v>
      </c>
      <c r="L4" s="47">
        <v>894009</v>
      </c>
      <c r="M4" s="49">
        <f>L4-I4</f>
        <v>0</v>
      </c>
      <c r="N4" s="48"/>
      <c r="O4" s="47">
        <v>894009</v>
      </c>
      <c r="P4" s="50">
        <f>O4-L4</f>
        <v>0</v>
      </c>
      <c r="Q4" s="48"/>
      <c r="R4" s="47">
        <v>894009</v>
      </c>
      <c r="S4" s="50">
        <f>R4-O4</f>
        <v>0</v>
      </c>
      <c r="T4" s="48"/>
    </row>
    <row r="5" spans="1:20" ht="30" customHeight="1" x14ac:dyDescent="0.15">
      <c r="A5" s="99"/>
      <c r="B5" s="38" t="s">
        <v>2</v>
      </c>
      <c r="C5" s="38"/>
      <c r="D5" s="30">
        <v>3823</v>
      </c>
      <c r="E5" s="31">
        <v>3917</v>
      </c>
      <c r="F5" s="31">
        <v>3879</v>
      </c>
      <c r="G5" s="30">
        <f t="shared" ref="G5:G73" si="0">F5-E5</f>
        <v>-38</v>
      </c>
      <c r="H5" s="37" t="s">
        <v>242</v>
      </c>
      <c r="I5" s="51">
        <v>3847</v>
      </c>
      <c r="J5" s="31">
        <f t="shared" ref="J5:J65" si="1">I5-F5</f>
        <v>-32</v>
      </c>
      <c r="K5" s="2"/>
      <c r="L5" s="51">
        <v>3847</v>
      </c>
      <c r="M5" s="32">
        <f t="shared" ref="M5:M64" si="2">L5-I5</f>
        <v>0</v>
      </c>
      <c r="N5" s="2"/>
      <c r="O5" s="51">
        <v>3847</v>
      </c>
      <c r="P5" s="30">
        <f t="shared" ref="P5:P74" si="3">O5-L5</f>
        <v>0</v>
      </c>
      <c r="Q5" s="2"/>
      <c r="R5" s="51">
        <v>3847</v>
      </c>
      <c r="S5" s="30">
        <f t="shared" ref="S5:S74" si="4">R5-O5</f>
        <v>0</v>
      </c>
      <c r="T5" s="2"/>
    </row>
    <row r="6" spans="1:20" ht="30" customHeight="1" x14ac:dyDescent="0.15">
      <c r="A6" s="99"/>
      <c r="B6" s="38" t="s">
        <v>3</v>
      </c>
      <c r="C6" s="38"/>
      <c r="D6" s="30">
        <v>5583</v>
      </c>
      <c r="E6" s="31">
        <v>5317</v>
      </c>
      <c r="F6" s="31">
        <v>5716</v>
      </c>
      <c r="G6" s="30">
        <f>F6-E6</f>
        <v>399</v>
      </c>
      <c r="H6" s="37" t="s">
        <v>243</v>
      </c>
      <c r="I6" s="51">
        <v>5514</v>
      </c>
      <c r="J6" s="31">
        <f t="shared" si="1"/>
        <v>-202</v>
      </c>
      <c r="K6" s="2"/>
      <c r="L6" s="51">
        <v>5514</v>
      </c>
      <c r="M6" s="32">
        <f t="shared" si="2"/>
        <v>0</v>
      </c>
      <c r="N6" s="2"/>
      <c r="O6" s="51">
        <v>5514</v>
      </c>
      <c r="P6" s="30">
        <f t="shared" si="3"/>
        <v>0</v>
      </c>
      <c r="Q6" s="2"/>
      <c r="R6" s="51">
        <v>5514</v>
      </c>
      <c r="S6" s="30">
        <f t="shared" si="4"/>
        <v>0</v>
      </c>
      <c r="T6" s="2"/>
    </row>
    <row r="7" spans="1:20" ht="30" customHeight="1" x14ac:dyDescent="0.15">
      <c r="A7" s="99"/>
      <c r="B7" s="38" t="s">
        <v>4</v>
      </c>
      <c r="C7" s="38"/>
      <c r="D7" s="30">
        <v>18982</v>
      </c>
      <c r="E7" s="31">
        <v>26372</v>
      </c>
      <c r="F7" s="31">
        <v>12452</v>
      </c>
      <c r="G7" s="30">
        <f t="shared" si="0"/>
        <v>-13920</v>
      </c>
      <c r="H7" s="37" t="s">
        <v>341</v>
      </c>
      <c r="I7" s="51">
        <v>12450</v>
      </c>
      <c r="J7" s="31">
        <f t="shared" si="1"/>
        <v>-2</v>
      </c>
      <c r="K7" s="2"/>
      <c r="L7" s="51">
        <v>12450</v>
      </c>
      <c r="M7" s="32">
        <f t="shared" si="2"/>
        <v>0</v>
      </c>
      <c r="N7" s="2"/>
      <c r="O7" s="51">
        <v>12450</v>
      </c>
      <c r="P7" s="30">
        <f t="shared" si="3"/>
        <v>0</v>
      </c>
      <c r="Q7" s="2"/>
      <c r="R7" s="51">
        <v>12450</v>
      </c>
      <c r="S7" s="30">
        <f t="shared" si="4"/>
        <v>0</v>
      </c>
      <c r="T7" s="2"/>
    </row>
    <row r="8" spans="1:20" ht="30" customHeight="1" x14ac:dyDescent="0.15">
      <c r="A8" s="99"/>
      <c r="B8" s="38" t="s">
        <v>317</v>
      </c>
      <c r="C8" s="38"/>
      <c r="D8" s="30">
        <v>13067</v>
      </c>
      <c r="E8" s="31">
        <v>15673</v>
      </c>
      <c r="F8" s="31">
        <v>16184</v>
      </c>
      <c r="G8" s="30">
        <f t="shared" si="0"/>
        <v>511</v>
      </c>
      <c r="H8" s="37" t="s">
        <v>340</v>
      </c>
      <c r="I8" s="51">
        <v>16063</v>
      </c>
      <c r="J8" s="31">
        <f t="shared" si="1"/>
        <v>-121</v>
      </c>
      <c r="K8" s="2"/>
      <c r="L8" s="51">
        <v>16063</v>
      </c>
      <c r="M8" s="32">
        <f t="shared" si="2"/>
        <v>0</v>
      </c>
      <c r="N8" s="2"/>
      <c r="O8" s="51">
        <v>16063</v>
      </c>
      <c r="P8" s="30">
        <f t="shared" si="3"/>
        <v>0</v>
      </c>
      <c r="Q8" s="2"/>
      <c r="R8" s="51">
        <v>16063</v>
      </c>
      <c r="S8" s="30">
        <f t="shared" si="4"/>
        <v>0</v>
      </c>
      <c r="T8" s="2"/>
    </row>
    <row r="9" spans="1:20" ht="30" customHeight="1" x14ac:dyDescent="0.15">
      <c r="A9" s="99"/>
      <c r="B9" s="38" t="s">
        <v>318</v>
      </c>
      <c r="C9" s="38"/>
      <c r="D9" s="30">
        <v>1652</v>
      </c>
      <c r="E9" s="31">
        <v>4191</v>
      </c>
      <c r="F9" s="31">
        <v>4144</v>
      </c>
      <c r="G9" s="30">
        <f t="shared" si="0"/>
        <v>-47</v>
      </c>
      <c r="H9" s="37" t="s">
        <v>378</v>
      </c>
      <c r="I9" s="51">
        <v>4144</v>
      </c>
      <c r="J9" s="31">
        <f t="shared" si="1"/>
        <v>0</v>
      </c>
      <c r="K9" s="2"/>
      <c r="L9" s="51">
        <v>4144</v>
      </c>
      <c r="M9" s="32">
        <f t="shared" si="2"/>
        <v>0</v>
      </c>
      <c r="N9" s="2"/>
      <c r="O9" s="51">
        <v>4144</v>
      </c>
      <c r="P9" s="30">
        <f t="shared" si="3"/>
        <v>0</v>
      </c>
      <c r="Q9" s="2"/>
      <c r="R9" s="51">
        <v>4144</v>
      </c>
      <c r="S9" s="30">
        <f t="shared" si="4"/>
        <v>0</v>
      </c>
      <c r="T9" s="2"/>
    </row>
    <row r="10" spans="1:20" ht="30" customHeight="1" x14ac:dyDescent="0.15">
      <c r="A10" s="99"/>
      <c r="B10" s="100" t="s">
        <v>5</v>
      </c>
      <c r="C10" s="123"/>
      <c r="D10" s="124">
        <v>916569</v>
      </c>
      <c r="E10" s="95">
        <f>SUM(E4:E9)</f>
        <v>934533</v>
      </c>
      <c r="F10" s="95">
        <f>SUM(F4:F9)</f>
        <v>939359</v>
      </c>
      <c r="G10" s="111">
        <f t="shared" si="0"/>
        <v>4826</v>
      </c>
      <c r="H10" s="113"/>
      <c r="I10" s="118">
        <f>SUM(I4:I9)</f>
        <v>936027</v>
      </c>
      <c r="J10" s="95">
        <f t="shared" si="1"/>
        <v>-3332</v>
      </c>
      <c r="K10" s="119"/>
      <c r="L10" s="118">
        <f>SUM(L4:L9)</f>
        <v>936027</v>
      </c>
      <c r="M10" s="121">
        <f t="shared" si="2"/>
        <v>0</v>
      </c>
      <c r="N10" s="119"/>
      <c r="O10" s="118">
        <f>SUM(O4:O9)</f>
        <v>936027</v>
      </c>
      <c r="P10" s="111">
        <f t="shared" si="3"/>
        <v>0</v>
      </c>
      <c r="Q10" s="119"/>
      <c r="R10" s="118">
        <f>SUM(R4:R9)</f>
        <v>936027</v>
      </c>
      <c r="S10" s="111">
        <f t="shared" si="4"/>
        <v>0</v>
      </c>
      <c r="T10" s="119"/>
    </row>
    <row r="11" spans="1:20" ht="30" customHeight="1" x14ac:dyDescent="0.15">
      <c r="A11" s="99"/>
      <c r="B11" s="29" t="s">
        <v>6</v>
      </c>
      <c r="C11" s="29"/>
      <c r="D11" s="52">
        <v>3758</v>
      </c>
      <c r="E11" s="31">
        <v>3679</v>
      </c>
      <c r="F11" s="31">
        <v>5054</v>
      </c>
      <c r="G11" s="30">
        <f>F11-E11</f>
        <v>1375</v>
      </c>
      <c r="H11" s="37" t="s">
        <v>455</v>
      </c>
      <c r="I11" s="51">
        <v>5064</v>
      </c>
      <c r="J11" s="31">
        <f t="shared" si="1"/>
        <v>10</v>
      </c>
      <c r="K11" s="2"/>
      <c r="L11" s="53">
        <v>5064</v>
      </c>
      <c r="M11" s="32">
        <f t="shared" si="2"/>
        <v>0</v>
      </c>
      <c r="N11" s="2"/>
      <c r="O11" s="53">
        <v>5064</v>
      </c>
      <c r="P11" s="30">
        <f t="shared" si="3"/>
        <v>0</v>
      </c>
      <c r="Q11" s="2"/>
      <c r="R11" s="53">
        <v>5064</v>
      </c>
      <c r="S11" s="30">
        <f t="shared" si="4"/>
        <v>0</v>
      </c>
      <c r="T11" s="2"/>
    </row>
    <row r="12" spans="1:20" ht="30" customHeight="1" x14ac:dyDescent="0.15">
      <c r="A12" s="99"/>
      <c r="B12" s="29" t="s">
        <v>221</v>
      </c>
      <c r="C12" s="29"/>
      <c r="D12" s="52">
        <v>78239</v>
      </c>
      <c r="E12" s="31">
        <v>93840</v>
      </c>
      <c r="F12" s="31">
        <v>89466</v>
      </c>
      <c r="G12" s="30">
        <f>F12-E12</f>
        <v>-4374</v>
      </c>
      <c r="H12" s="37" t="s">
        <v>342</v>
      </c>
      <c r="I12" s="51">
        <v>89459</v>
      </c>
      <c r="J12" s="31">
        <f t="shared" si="1"/>
        <v>-7</v>
      </c>
      <c r="K12" s="2"/>
      <c r="L12" s="54">
        <v>89459</v>
      </c>
      <c r="M12" s="32">
        <f t="shared" si="2"/>
        <v>0</v>
      </c>
      <c r="N12" s="2"/>
      <c r="O12" s="54">
        <v>89459</v>
      </c>
      <c r="P12" s="30">
        <f>O12-L12</f>
        <v>0</v>
      </c>
      <c r="Q12" s="2"/>
      <c r="R12" s="54">
        <v>89459</v>
      </c>
      <c r="S12" s="30">
        <f>R12-O12</f>
        <v>0</v>
      </c>
      <c r="T12" s="2"/>
    </row>
    <row r="13" spans="1:20" s="125" customFormat="1" ht="30" customHeight="1" x14ac:dyDescent="0.15">
      <c r="A13" s="99"/>
      <c r="B13" s="100" t="s">
        <v>8</v>
      </c>
      <c r="C13" s="123"/>
      <c r="D13" s="124">
        <v>81997</v>
      </c>
      <c r="E13" s="95">
        <f>SUM(E11:E12)</f>
        <v>97519</v>
      </c>
      <c r="F13" s="95">
        <f>SUM(F11:F12)</f>
        <v>94520</v>
      </c>
      <c r="G13" s="111">
        <f t="shared" si="0"/>
        <v>-2999</v>
      </c>
      <c r="H13" s="113"/>
      <c r="I13" s="118">
        <f>SUM(I11:I12)</f>
        <v>94523</v>
      </c>
      <c r="J13" s="95">
        <f t="shared" si="1"/>
        <v>3</v>
      </c>
      <c r="K13" s="119"/>
      <c r="L13" s="118">
        <f>SUM(L11:L12)</f>
        <v>94523</v>
      </c>
      <c r="M13" s="121">
        <f t="shared" si="2"/>
        <v>0</v>
      </c>
      <c r="N13" s="119"/>
      <c r="O13" s="118">
        <f>SUM(O11:O12)</f>
        <v>94523</v>
      </c>
      <c r="P13" s="111">
        <f t="shared" si="3"/>
        <v>0</v>
      </c>
      <c r="Q13" s="119"/>
      <c r="R13" s="118">
        <f>SUM(R11:R12)</f>
        <v>94523</v>
      </c>
      <c r="S13" s="111">
        <f t="shared" si="4"/>
        <v>0</v>
      </c>
      <c r="T13" s="119"/>
    </row>
    <row r="14" spans="1:20" ht="30" customHeight="1" x14ac:dyDescent="0.15">
      <c r="A14" s="99"/>
      <c r="B14" s="29" t="s">
        <v>350</v>
      </c>
      <c r="C14" s="29"/>
      <c r="D14" s="55"/>
      <c r="E14" s="36">
        <v>725659</v>
      </c>
      <c r="F14" s="36">
        <v>1093153</v>
      </c>
      <c r="G14" s="30">
        <f t="shared" si="0"/>
        <v>367494</v>
      </c>
      <c r="H14" s="37" t="s">
        <v>397</v>
      </c>
      <c r="I14" s="13">
        <v>824700</v>
      </c>
      <c r="J14" s="31">
        <f t="shared" si="1"/>
        <v>-268453</v>
      </c>
      <c r="K14" s="2" t="s">
        <v>467</v>
      </c>
      <c r="L14" s="53">
        <v>824700</v>
      </c>
      <c r="M14" s="32">
        <f t="shared" si="2"/>
        <v>0</v>
      </c>
      <c r="N14" s="2"/>
      <c r="O14" s="53">
        <v>824700</v>
      </c>
      <c r="P14" s="30">
        <f t="shared" si="3"/>
        <v>0</v>
      </c>
      <c r="Q14" s="2"/>
      <c r="R14" s="53">
        <v>824700</v>
      </c>
      <c r="S14" s="30">
        <f t="shared" si="4"/>
        <v>0</v>
      </c>
      <c r="T14" s="2"/>
    </row>
    <row r="15" spans="1:20" s="125" customFormat="1" ht="30" customHeight="1" x14ac:dyDescent="0.15">
      <c r="A15" s="99"/>
      <c r="B15" s="100" t="s">
        <v>376</v>
      </c>
      <c r="C15" s="123"/>
      <c r="D15" s="124">
        <v>129967</v>
      </c>
      <c r="E15" s="95">
        <f>SUM(E14)</f>
        <v>725659</v>
      </c>
      <c r="F15" s="95">
        <f>SUM(F14)</f>
        <v>1093153</v>
      </c>
      <c r="G15" s="111">
        <f t="shared" si="0"/>
        <v>367494</v>
      </c>
      <c r="H15" s="113"/>
      <c r="I15" s="118">
        <f>SUM(I14)</f>
        <v>824700</v>
      </c>
      <c r="J15" s="95">
        <f t="shared" si="1"/>
        <v>-268453</v>
      </c>
      <c r="K15" s="119"/>
      <c r="L15" s="118">
        <f>SUM(L14)</f>
        <v>824700</v>
      </c>
      <c r="M15" s="121">
        <f t="shared" si="2"/>
        <v>0</v>
      </c>
      <c r="N15" s="119"/>
      <c r="O15" s="118">
        <f>SUM(O14)</f>
        <v>824700</v>
      </c>
      <c r="P15" s="111">
        <f t="shared" si="3"/>
        <v>0</v>
      </c>
      <c r="Q15" s="119"/>
      <c r="R15" s="118">
        <f>SUM(R14)</f>
        <v>824700</v>
      </c>
      <c r="S15" s="111">
        <f t="shared" si="4"/>
        <v>0</v>
      </c>
      <c r="T15" s="119"/>
    </row>
    <row r="16" spans="1:20" ht="30" customHeight="1" x14ac:dyDescent="0.15">
      <c r="A16" s="99"/>
      <c r="B16" s="29" t="s">
        <v>7</v>
      </c>
      <c r="C16" s="29"/>
      <c r="D16" s="55">
        <v>129967</v>
      </c>
      <c r="E16" s="36">
        <v>128679</v>
      </c>
      <c r="F16" s="36">
        <v>184944</v>
      </c>
      <c r="G16" s="30">
        <f t="shared" si="0"/>
        <v>56265</v>
      </c>
      <c r="H16" s="37" t="s">
        <v>234</v>
      </c>
      <c r="I16" s="13">
        <v>159427</v>
      </c>
      <c r="J16" s="31">
        <f t="shared" si="1"/>
        <v>-25517</v>
      </c>
      <c r="K16" s="5" t="s">
        <v>415</v>
      </c>
      <c r="L16" s="51">
        <v>181715</v>
      </c>
      <c r="M16" s="32">
        <f t="shared" si="2"/>
        <v>22288</v>
      </c>
      <c r="N16" s="5" t="s">
        <v>404</v>
      </c>
      <c r="O16" s="51">
        <v>181715</v>
      </c>
      <c r="P16" s="30">
        <f t="shared" si="3"/>
        <v>0</v>
      </c>
      <c r="Q16" s="2"/>
      <c r="R16" s="51">
        <v>181715</v>
      </c>
      <c r="S16" s="30">
        <f t="shared" si="4"/>
        <v>0</v>
      </c>
      <c r="T16" s="2"/>
    </row>
    <row r="17" spans="1:20" s="125" customFormat="1" ht="30" customHeight="1" x14ac:dyDescent="0.15">
      <c r="A17" s="99"/>
      <c r="B17" s="100" t="s">
        <v>226</v>
      </c>
      <c r="C17" s="123"/>
      <c r="D17" s="124">
        <v>129967</v>
      </c>
      <c r="E17" s="95">
        <f>SUM(E16)</f>
        <v>128679</v>
      </c>
      <c r="F17" s="95">
        <f>SUM(F16)</f>
        <v>184944</v>
      </c>
      <c r="G17" s="111">
        <f t="shared" si="0"/>
        <v>56265</v>
      </c>
      <c r="H17" s="113"/>
      <c r="I17" s="118">
        <f>SUM(I16)</f>
        <v>159427</v>
      </c>
      <c r="J17" s="95">
        <f t="shared" si="1"/>
        <v>-25517</v>
      </c>
      <c r="K17" s="119"/>
      <c r="L17" s="118">
        <f>SUM(L16)</f>
        <v>181715</v>
      </c>
      <c r="M17" s="121">
        <f t="shared" si="2"/>
        <v>22288</v>
      </c>
      <c r="N17" s="119"/>
      <c r="O17" s="118">
        <f>SUM(O16)</f>
        <v>181715</v>
      </c>
      <c r="P17" s="111">
        <f t="shared" si="3"/>
        <v>0</v>
      </c>
      <c r="Q17" s="119"/>
      <c r="R17" s="118">
        <f>SUM(R16)</f>
        <v>181715</v>
      </c>
      <c r="S17" s="111">
        <f t="shared" si="4"/>
        <v>0</v>
      </c>
      <c r="T17" s="119"/>
    </row>
    <row r="18" spans="1:20" ht="30" customHeight="1" x14ac:dyDescent="0.15">
      <c r="A18" s="99"/>
      <c r="B18" s="29" t="s">
        <v>9</v>
      </c>
      <c r="C18" s="29"/>
      <c r="D18" s="52">
        <v>3705</v>
      </c>
      <c r="E18" s="31">
        <v>3312</v>
      </c>
      <c r="F18" s="31">
        <v>3402</v>
      </c>
      <c r="G18" s="30">
        <f t="shared" si="0"/>
        <v>90</v>
      </c>
      <c r="H18" s="37" t="s">
        <v>305</v>
      </c>
      <c r="I18" s="51">
        <v>3402</v>
      </c>
      <c r="J18" s="31">
        <f t="shared" si="1"/>
        <v>0</v>
      </c>
      <c r="K18" s="2"/>
      <c r="L18" s="51">
        <v>3402</v>
      </c>
      <c r="M18" s="32">
        <f t="shared" si="2"/>
        <v>0</v>
      </c>
      <c r="N18" s="2"/>
      <c r="O18" s="51">
        <v>3402</v>
      </c>
      <c r="P18" s="30">
        <f t="shared" si="3"/>
        <v>0</v>
      </c>
      <c r="Q18" s="2"/>
      <c r="R18" s="51">
        <v>3402</v>
      </c>
      <c r="S18" s="30">
        <f t="shared" si="4"/>
        <v>0</v>
      </c>
      <c r="T18" s="2"/>
    </row>
    <row r="19" spans="1:20" ht="30" customHeight="1" x14ac:dyDescent="0.15">
      <c r="A19" s="99"/>
      <c r="B19" s="29" t="s">
        <v>10</v>
      </c>
      <c r="C19" s="29"/>
      <c r="D19" s="52">
        <v>10231</v>
      </c>
      <c r="E19" s="31">
        <v>5872</v>
      </c>
      <c r="F19" s="31">
        <v>10055</v>
      </c>
      <c r="G19" s="30">
        <f t="shared" si="0"/>
        <v>4183</v>
      </c>
      <c r="H19" s="37" t="s">
        <v>306</v>
      </c>
      <c r="I19" s="51">
        <v>10055</v>
      </c>
      <c r="J19" s="31">
        <f t="shared" si="1"/>
        <v>0</v>
      </c>
      <c r="K19" s="2"/>
      <c r="L19" s="51">
        <v>10055</v>
      </c>
      <c r="M19" s="32">
        <f t="shared" si="2"/>
        <v>0</v>
      </c>
      <c r="N19" s="2"/>
      <c r="O19" s="51">
        <v>10055</v>
      </c>
      <c r="P19" s="30">
        <f t="shared" si="3"/>
        <v>0</v>
      </c>
      <c r="Q19" s="2"/>
      <c r="R19" s="51">
        <v>10055</v>
      </c>
      <c r="S19" s="30">
        <f t="shared" si="4"/>
        <v>0</v>
      </c>
      <c r="T19" s="2"/>
    </row>
    <row r="20" spans="1:20" ht="30" customHeight="1" x14ac:dyDescent="0.15">
      <c r="A20" s="99"/>
      <c r="B20" s="29" t="s">
        <v>11</v>
      </c>
      <c r="C20" s="29"/>
      <c r="D20" s="52">
        <v>3639</v>
      </c>
      <c r="E20" s="31">
        <v>4288</v>
      </c>
      <c r="F20" s="31">
        <v>3620</v>
      </c>
      <c r="G20" s="30">
        <f t="shared" si="0"/>
        <v>-668</v>
      </c>
      <c r="H20" s="37" t="s">
        <v>307</v>
      </c>
      <c r="I20" s="51">
        <v>3912</v>
      </c>
      <c r="J20" s="31">
        <f t="shared" si="1"/>
        <v>292</v>
      </c>
      <c r="K20" s="2"/>
      <c r="L20" s="51">
        <v>3912</v>
      </c>
      <c r="M20" s="32">
        <f t="shared" si="2"/>
        <v>0</v>
      </c>
      <c r="N20" s="2"/>
      <c r="O20" s="51">
        <v>4370</v>
      </c>
      <c r="P20" s="30">
        <f t="shared" si="3"/>
        <v>458</v>
      </c>
      <c r="Q20" s="2" t="s">
        <v>493</v>
      </c>
      <c r="R20" s="51">
        <v>4141</v>
      </c>
      <c r="S20" s="30">
        <f t="shared" si="4"/>
        <v>-229</v>
      </c>
      <c r="T20" s="2" t="s">
        <v>493</v>
      </c>
    </row>
    <row r="21" spans="1:20" s="125" customFormat="1" ht="30" customHeight="1" x14ac:dyDescent="0.15">
      <c r="A21" s="99"/>
      <c r="B21" s="100" t="s">
        <v>12</v>
      </c>
      <c r="C21" s="123"/>
      <c r="D21" s="124">
        <v>17575</v>
      </c>
      <c r="E21" s="95">
        <f>SUM(E18:E20)</f>
        <v>13472</v>
      </c>
      <c r="F21" s="95">
        <f>SUM(F18:F20)</f>
        <v>17077</v>
      </c>
      <c r="G21" s="111">
        <f t="shared" si="0"/>
        <v>3605</v>
      </c>
      <c r="H21" s="113"/>
      <c r="I21" s="118">
        <f>SUM(I18:I20)</f>
        <v>17369</v>
      </c>
      <c r="J21" s="95">
        <f t="shared" si="1"/>
        <v>292</v>
      </c>
      <c r="K21" s="119"/>
      <c r="L21" s="118">
        <f>SUM(L18:L20)</f>
        <v>17369</v>
      </c>
      <c r="M21" s="121">
        <f t="shared" si="2"/>
        <v>0</v>
      </c>
      <c r="N21" s="119"/>
      <c r="O21" s="118">
        <f>SUM(O18:O20)</f>
        <v>17827</v>
      </c>
      <c r="P21" s="111">
        <f t="shared" si="3"/>
        <v>458</v>
      </c>
      <c r="Q21" s="119"/>
      <c r="R21" s="118">
        <f>SUM(R18:R20)</f>
        <v>17598</v>
      </c>
      <c r="S21" s="111">
        <f t="shared" si="4"/>
        <v>-229</v>
      </c>
      <c r="T21" s="119"/>
    </row>
    <row r="22" spans="1:20" ht="30" customHeight="1" x14ac:dyDescent="0.15">
      <c r="A22" s="56" t="s">
        <v>13</v>
      </c>
      <c r="B22" s="57"/>
      <c r="C22" s="58"/>
      <c r="D22" s="59">
        <v>1146108</v>
      </c>
      <c r="E22" s="15">
        <f>E10+E13+E17++E21+E15</f>
        <v>1899862</v>
      </c>
      <c r="F22" s="15">
        <f>F10+F13+F17++F21+F15</f>
        <v>2329053</v>
      </c>
      <c r="G22" s="16">
        <f t="shared" si="0"/>
        <v>429191</v>
      </c>
      <c r="H22" s="60"/>
      <c r="I22" s="17">
        <f>I10+I13+I17++I21+I15</f>
        <v>2032046</v>
      </c>
      <c r="J22" s="15">
        <f t="shared" si="1"/>
        <v>-297007</v>
      </c>
      <c r="K22" s="19"/>
      <c r="L22" s="17">
        <f>L10+L13+L17++L21+L15</f>
        <v>2054334</v>
      </c>
      <c r="M22" s="18">
        <f t="shared" si="2"/>
        <v>22288</v>
      </c>
      <c r="N22" s="19"/>
      <c r="O22" s="17">
        <f>O10+O13+O17++O21+O15</f>
        <v>2054792</v>
      </c>
      <c r="P22" s="16">
        <f t="shared" si="3"/>
        <v>458</v>
      </c>
      <c r="Q22" s="19"/>
      <c r="R22" s="17">
        <f>R10+R13+R17++R21+R15</f>
        <v>2054563</v>
      </c>
      <c r="S22" s="16">
        <f t="shared" si="4"/>
        <v>-229</v>
      </c>
      <c r="T22" s="19"/>
    </row>
    <row r="23" spans="1:20" ht="30" customHeight="1" x14ac:dyDescent="0.15">
      <c r="A23" s="99" t="s">
        <v>14</v>
      </c>
      <c r="B23" s="29" t="s">
        <v>15</v>
      </c>
      <c r="C23" s="29"/>
      <c r="D23" s="52">
        <v>23408</v>
      </c>
      <c r="E23" s="31">
        <v>19153</v>
      </c>
      <c r="F23" s="31">
        <v>28314</v>
      </c>
      <c r="G23" s="30">
        <f t="shared" si="0"/>
        <v>9161</v>
      </c>
      <c r="H23" s="37" t="s">
        <v>238</v>
      </c>
      <c r="I23" s="51">
        <v>28984</v>
      </c>
      <c r="J23" s="31">
        <f t="shared" si="1"/>
        <v>670</v>
      </c>
      <c r="K23" s="2"/>
      <c r="L23" s="51">
        <v>28984</v>
      </c>
      <c r="M23" s="32">
        <f t="shared" si="2"/>
        <v>0</v>
      </c>
      <c r="N23" s="2"/>
      <c r="O23" s="51">
        <v>28984</v>
      </c>
      <c r="P23" s="30">
        <f t="shared" si="3"/>
        <v>0</v>
      </c>
      <c r="Q23" s="2"/>
      <c r="R23" s="51">
        <v>28984</v>
      </c>
      <c r="S23" s="30">
        <f t="shared" si="4"/>
        <v>0</v>
      </c>
      <c r="T23" s="2"/>
    </row>
    <row r="24" spans="1:20" ht="30" customHeight="1" x14ac:dyDescent="0.15">
      <c r="A24" s="99"/>
      <c r="B24" s="29" t="s">
        <v>16</v>
      </c>
      <c r="C24" s="29"/>
      <c r="D24" s="52">
        <v>3733</v>
      </c>
      <c r="E24" s="31">
        <v>2574</v>
      </c>
      <c r="F24" s="31">
        <v>2706</v>
      </c>
      <c r="G24" s="30">
        <f t="shared" si="0"/>
        <v>132</v>
      </c>
      <c r="H24" s="37" t="s">
        <v>435</v>
      </c>
      <c r="I24" s="51">
        <v>2691</v>
      </c>
      <c r="J24" s="31">
        <f t="shared" si="1"/>
        <v>-15</v>
      </c>
      <c r="K24" s="2"/>
      <c r="L24" s="51">
        <v>2691</v>
      </c>
      <c r="M24" s="32">
        <f t="shared" si="2"/>
        <v>0</v>
      </c>
      <c r="N24" s="2"/>
      <c r="O24" s="51">
        <v>2691</v>
      </c>
      <c r="P24" s="30">
        <f t="shared" si="3"/>
        <v>0</v>
      </c>
      <c r="Q24" s="2"/>
      <c r="R24" s="51">
        <v>2691</v>
      </c>
      <c r="S24" s="30">
        <f t="shared" si="4"/>
        <v>0</v>
      </c>
      <c r="T24" s="2"/>
    </row>
    <row r="25" spans="1:20" ht="30" customHeight="1" x14ac:dyDescent="0.15">
      <c r="A25" s="99"/>
      <c r="B25" s="29" t="s">
        <v>17</v>
      </c>
      <c r="C25" s="29"/>
      <c r="D25" s="52">
        <v>29014</v>
      </c>
      <c r="E25" s="31">
        <v>27391</v>
      </c>
      <c r="F25" s="31">
        <v>24869</v>
      </c>
      <c r="G25" s="30">
        <f t="shared" si="0"/>
        <v>-2522</v>
      </c>
      <c r="H25" s="37" t="s">
        <v>239</v>
      </c>
      <c r="I25" s="51">
        <v>24869</v>
      </c>
      <c r="J25" s="31">
        <f t="shared" si="1"/>
        <v>0</v>
      </c>
      <c r="K25" s="2"/>
      <c r="L25" s="51">
        <v>24869</v>
      </c>
      <c r="M25" s="32">
        <f t="shared" si="2"/>
        <v>0</v>
      </c>
      <c r="N25" s="2"/>
      <c r="O25" s="51">
        <v>24869</v>
      </c>
      <c r="P25" s="30">
        <f t="shared" si="3"/>
        <v>0</v>
      </c>
      <c r="Q25" s="2"/>
      <c r="R25" s="51">
        <v>24869</v>
      </c>
      <c r="S25" s="30">
        <f t="shared" si="4"/>
        <v>0</v>
      </c>
      <c r="T25" s="2"/>
    </row>
    <row r="26" spans="1:20" ht="30" customHeight="1" x14ac:dyDescent="0.15">
      <c r="A26" s="99"/>
      <c r="B26" s="29" t="s">
        <v>18</v>
      </c>
      <c r="C26" s="29"/>
      <c r="D26" s="52">
        <v>151195</v>
      </c>
      <c r="E26" s="31">
        <v>75561</v>
      </c>
      <c r="F26" s="31">
        <v>109701</v>
      </c>
      <c r="G26" s="30">
        <f t="shared" si="0"/>
        <v>34140</v>
      </c>
      <c r="H26" s="37" t="s">
        <v>379</v>
      </c>
      <c r="I26" s="51">
        <v>104503</v>
      </c>
      <c r="J26" s="31">
        <f t="shared" si="1"/>
        <v>-5198</v>
      </c>
      <c r="K26" s="2" t="s">
        <v>468</v>
      </c>
      <c r="L26" s="51">
        <v>104503</v>
      </c>
      <c r="M26" s="32">
        <f t="shared" si="2"/>
        <v>0</v>
      </c>
      <c r="N26" s="2"/>
      <c r="O26" s="51">
        <v>104503</v>
      </c>
      <c r="P26" s="32">
        <f t="shared" si="3"/>
        <v>0</v>
      </c>
      <c r="Q26" s="2"/>
      <c r="R26" s="51">
        <v>104503</v>
      </c>
      <c r="S26" s="30">
        <f t="shared" si="4"/>
        <v>0</v>
      </c>
      <c r="T26" s="2"/>
    </row>
    <row r="27" spans="1:20" ht="30" customHeight="1" x14ac:dyDescent="0.15">
      <c r="A27" s="99"/>
      <c r="B27" s="29" t="s">
        <v>19</v>
      </c>
      <c r="C27" s="29"/>
      <c r="D27" s="52">
        <v>46774</v>
      </c>
      <c r="E27" s="31">
        <v>34700</v>
      </c>
      <c r="F27" s="31">
        <v>33506</v>
      </c>
      <c r="G27" s="30">
        <f t="shared" si="0"/>
        <v>-1194</v>
      </c>
      <c r="H27" s="37" t="s">
        <v>380</v>
      </c>
      <c r="I27" s="51">
        <v>31252</v>
      </c>
      <c r="J27" s="31">
        <f t="shared" si="1"/>
        <v>-2254</v>
      </c>
      <c r="K27" s="2" t="s">
        <v>469</v>
      </c>
      <c r="L27" s="51">
        <v>31252</v>
      </c>
      <c r="M27" s="32">
        <f t="shared" si="2"/>
        <v>0</v>
      </c>
      <c r="N27" s="2"/>
      <c r="O27" s="51">
        <v>31252</v>
      </c>
      <c r="P27" s="30">
        <f t="shared" si="3"/>
        <v>0</v>
      </c>
      <c r="Q27" s="2"/>
      <c r="R27" s="51">
        <v>31252</v>
      </c>
      <c r="S27" s="30">
        <f t="shared" si="4"/>
        <v>0</v>
      </c>
      <c r="T27" s="2"/>
    </row>
    <row r="28" spans="1:20" ht="30" customHeight="1" x14ac:dyDescent="0.15">
      <c r="A28" s="99"/>
      <c r="B28" s="29" t="s">
        <v>20</v>
      </c>
      <c r="C28" s="29"/>
      <c r="D28" s="52">
        <v>11163</v>
      </c>
      <c r="E28" s="31">
        <v>9344</v>
      </c>
      <c r="F28" s="31">
        <v>51125</v>
      </c>
      <c r="G28" s="30">
        <f t="shared" si="0"/>
        <v>41781</v>
      </c>
      <c r="H28" s="37" t="s">
        <v>381</v>
      </c>
      <c r="I28" s="51">
        <v>22838</v>
      </c>
      <c r="J28" s="31">
        <f t="shared" si="1"/>
        <v>-28287</v>
      </c>
      <c r="K28" s="2" t="s">
        <v>470</v>
      </c>
      <c r="L28" s="51">
        <v>40354</v>
      </c>
      <c r="M28" s="32">
        <f t="shared" si="2"/>
        <v>17516</v>
      </c>
      <c r="N28" s="2" t="s">
        <v>491</v>
      </c>
      <c r="O28" s="51">
        <v>40354</v>
      </c>
      <c r="P28" s="30">
        <f t="shared" si="3"/>
        <v>0</v>
      </c>
      <c r="Q28" s="2"/>
      <c r="R28" s="12">
        <v>40354</v>
      </c>
      <c r="S28" s="30">
        <f t="shared" si="4"/>
        <v>0</v>
      </c>
      <c r="T28" s="2"/>
    </row>
    <row r="29" spans="1:20" ht="30" customHeight="1" x14ac:dyDescent="0.15">
      <c r="A29" s="99"/>
      <c r="B29" s="29" t="s">
        <v>21</v>
      </c>
      <c r="C29" s="29"/>
      <c r="D29" s="52">
        <v>248</v>
      </c>
      <c r="E29" s="38">
        <v>236</v>
      </c>
      <c r="F29" s="38">
        <v>202</v>
      </c>
      <c r="G29" s="30">
        <f t="shared" si="0"/>
        <v>-34</v>
      </c>
      <c r="H29" s="37" t="s">
        <v>434</v>
      </c>
      <c r="I29" s="51">
        <v>202</v>
      </c>
      <c r="J29" s="31">
        <f t="shared" si="1"/>
        <v>0</v>
      </c>
      <c r="K29" s="2"/>
      <c r="L29" s="51">
        <v>202</v>
      </c>
      <c r="M29" s="32">
        <f t="shared" si="2"/>
        <v>0</v>
      </c>
      <c r="N29" s="2"/>
      <c r="O29" s="51">
        <v>202</v>
      </c>
      <c r="P29" s="30">
        <f t="shared" si="3"/>
        <v>0</v>
      </c>
      <c r="Q29" s="2"/>
      <c r="R29" s="12">
        <v>202</v>
      </c>
      <c r="S29" s="30">
        <f t="shared" si="4"/>
        <v>0</v>
      </c>
      <c r="T29" s="2"/>
    </row>
    <row r="30" spans="1:20" ht="30" customHeight="1" x14ac:dyDescent="0.15">
      <c r="A30" s="99"/>
      <c r="B30" s="29" t="s">
        <v>23</v>
      </c>
      <c r="C30" s="29"/>
      <c r="D30" s="52">
        <v>1927</v>
      </c>
      <c r="E30" s="31">
        <v>1765</v>
      </c>
      <c r="F30" s="31">
        <v>1887</v>
      </c>
      <c r="G30" s="30">
        <f t="shared" si="0"/>
        <v>122</v>
      </c>
      <c r="H30" s="37" t="s">
        <v>240</v>
      </c>
      <c r="I30" s="51">
        <v>1807</v>
      </c>
      <c r="J30" s="31">
        <f t="shared" si="1"/>
        <v>-80</v>
      </c>
      <c r="K30" s="2"/>
      <c r="L30" s="51">
        <v>1807</v>
      </c>
      <c r="M30" s="32">
        <f t="shared" si="2"/>
        <v>0</v>
      </c>
      <c r="N30" s="2"/>
      <c r="O30" s="51">
        <v>1807</v>
      </c>
      <c r="P30" s="30">
        <f t="shared" si="3"/>
        <v>0</v>
      </c>
      <c r="Q30" s="2"/>
      <c r="R30" s="12">
        <v>1807</v>
      </c>
      <c r="S30" s="30">
        <f t="shared" si="4"/>
        <v>0</v>
      </c>
      <c r="T30" s="2"/>
    </row>
    <row r="31" spans="1:20" ht="30" customHeight="1" x14ac:dyDescent="0.15">
      <c r="A31" s="99"/>
      <c r="B31" s="29" t="s">
        <v>24</v>
      </c>
      <c r="C31" s="29"/>
      <c r="D31" s="52">
        <v>179</v>
      </c>
      <c r="E31" s="31">
        <v>77</v>
      </c>
      <c r="F31" s="31">
        <v>77</v>
      </c>
      <c r="G31" s="30">
        <f t="shared" si="0"/>
        <v>0</v>
      </c>
      <c r="H31" s="37" t="s">
        <v>241</v>
      </c>
      <c r="I31" s="51">
        <v>77</v>
      </c>
      <c r="J31" s="31">
        <f t="shared" si="1"/>
        <v>0</v>
      </c>
      <c r="K31" s="2"/>
      <c r="L31" s="51">
        <v>77</v>
      </c>
      <c r="M31" s="31">
        <f t="shared" si="2"/>
        <v>0</v>
      </c>
      <c r="N31" s="2"/>
      <c r="O31" s="51">
        <v>77</v>
      </c>
      <c r="P31" s="31">
        <f t="shared" si="3"/>
        <v>0</v>
      </c>
      <c r="Q31" s="2"/>
      <c r="R31" s="12">
        <v>77</v>
      </c>
      <c r="S31" s="31">
        <f t="shared" si="4"/>
        <v>0</v>
      </c>
      <c r="T31" s="2"/>
    </row>
    <row r="32" spans="1:20" ht="30" customHeight="1" x14ac:dyDescent="0.15">
      <c r="A32" s="99"/>
      <c r="B32" s="29" t="s">
        <v>349</v>
      </c>
      <c r="C32" s="29"/>
      <c r="D32" s="52">
        <v>0</v>
      </c>
      <c r="E32" s="31">
        <v>0</v>
      </c>
      <c r="F32" s="31">
        <v>0</v>
      </c>
      <c r="G32" s="30">
        <f t="shared" si="0"/>
        <v>0</v>
      </c>
      <c r="H32" s="37"/>
      <c r="I32" s="51">
        <v>0</v>
      </c>
      <c r="J32" s="31">
        <f>I32-F32</f>
        <v>0</v>
      </c>
      <c r="K32" s="2"/>
      <c r="L32" s="51">
        <v>0</v>
      </c>
      <c r="M32" s="31">
        <f>L32-I32</f>
        <v>0</v>
      </c>
      <c r="N32" s="2"/>
      <c r="O32" s="51">
        <v>0</v>
      </c>
      <c r="P32" s="31">
        <f>O32-L32</f>
        <v>0</v>
      </c>
      <c r="Q32" s="2"/>
      <c r="R32" s="12">
        <v>0</v>
      </c>
      <c r="S32" s="31">
        <f>R32-O32</f>
        <v>0</v>
      </c>
      <c r="T32" s="2"/>
    </row>
    <row r="33" spans="1:20" ht="30" customHeight="1" x14ac:dyDescent="0.15">
      <c r="A33" s="99"/>
      <c r="B33" s="29" t="s">
        <v>320</v>
      </c>
      <c r="C33" s="29"/>
      <c r="D33" s="52"/>
      <c r="E33" s="31">
        <v>38393</v>
      </c>
      <c r="F33" s="31">
        <v>0</v>
      </c>
      <c r="G33" s="30">
        <f t="shared" si="0"/>
        <v>-38393</v>
      </c>
      <c r="H33" s="37"/>
      <c r="I33" s="51">
        <v>0</v>
      </c>
      <c r="J33" s="31">
        <f t="shared" si="1"/>
        <v>0</v>
      </c>
      <c r="K33" s="2"/>
      <c r="L33" s="51">
        <v>0</v>
      </c>
      <c r="M33" s="31">
        <f>L33-I33</f>
        <v>0</v>
      </c>
      <c r="N33" s="2"/>
      <c r="O33" s="51">
        <v>0</v>
      </c>
      <c r="P33" s="31">
        <f>O33-L33</f>
        <v>0</v>
      </c>
      <c r="Q33" s="2"/>
      <c r="R33" s="12">
        <v>0</v>
      </c>
      <c r="S33" s="31">
        <f>R33-O33</f>
        <v>0</v>
      </c>
      <c r="T33" s="2"/>
    </row>
    <row r="34" spans="1:20" ht="30" customHeight="1" x14ac:dyDescent="0.15">
      <c r="A34" s="99"/>
      <c r="B34" s="29" t="s">
        <v>321</v>
      </c>
      <c r="C34" s="29"/>
      <c r="D34" s="52"/>
      <c r="E34" s="31">
        <v>4298</v>
      </c>
      <c r="F34" s="31">
        <v>25503</v>
      </c>
      <c r="G34" s="30">
        <f t="shared" si="0"/>
        <v>21205</v>
      </c>
      <c r="H34" s="37" t="s">
        <v>398</v>
      </c>
      <c r="I34" s="51">
        <v>25503</v>
      </c>
      <c r="J34" s="31">
        <f t="shared" si="1"/>
        <v>0</v>
      </c>
      <c r="K34" s="2"/>
      <c r="L34" s="51">
        <v>25503</v>
      </c>
      <c r="M34" s="31">
        <f>L34-I34</f>
        <v>0</v>
      </c>
      <c r="N34" s="2"/>
      <c r="O34" s="51">
        <v>25503</v>
      </c>
      <c r="P34" s="31">
        <f>O34-L34</f>
        <v>0</v>
      </c>
      <c r="Q34" s="2"/>
      <c r="R34" s="12">
        <v>25503</v>
      </c>
      <c r="S34" s="31">
        <f>R34-O34</f>
        <v>0</v>
      </c>
      <c r="T34" s="2"/>
    </row>
    <row r="35" spans="1:20" ht="30" customHeight="1" x14ac:dyDescent="0.15">
      <c r="A35" s="99"/>
      <c r="B35" s="29" t="s">
        <v>322</v>
      </c>
      <c r="C35" s="29"/>
      <c r="D35" s="52"/>
      <c r="E35" s="38">
        <v>3000</v>
      </c>
      <c r="F35" s="38">
        <v>64513</v>
      </c>
      <c r="G35" s="30">
        <f t="shared" si="0"/>
        <v>61513</v>
      </c>
      <c r="H35" s="37" t="s">
        <v>399</v>
      </c>
      <c r="I35" s="51">
        <v>56289</v>
      </c>
      <c r="J35" s="31">
        <f t="shared" si="1"/>
        <v>-8224</v>
      </c>
      <c r="K35" s="2" t="s">
        <v>466</v>
      </c>
      <c r="L35" s="51">
        <v>56289</v>
      </c>
      <c r="M35" s="32">
        <f t="shared" si="2"/>
        <v>0</v>
      </c>
      <c r="N35" s="2"/>
      <c r="O35" s="51">
        <v>56289</v>
      </c>
      <c r="P35" s="30">
        <f t="shared" si="3"/>
        <v>0</v>
      </c>
      <c r="Q35" s="2"/>
      <c r="R35" s="12">
        <v>56289</v>
      </c>
      <c r="S35" s="30">
        <f t="shared" si="4"/>
        <v>0</v>
      </c>
      <c r="T35" s="2"/>
    </row>
    <row r="36" spans="1:20" ht="30" customHeight="1" x14ac:dyDescent="0.15">
      <c r="A36" s="99"/>
      <c r="B36" s="29" t="s">
        <v>377</v>
      </c>
      <c r="C36" s="29"/>
      <c r="D36" s="52"/>
      <c r="E36" s="30">
        <v>29196</v>
      </c>
      <c r="F36" s="30">
        <v>0</v>
      </c>
      <c r="G36" s="30">
        <f t="shared" si="0"/>
        <v>-29196</v>
      </c>
      <c r="H36" s="37"/>
      <c r="I36" s="51">
        <v>0</v>
      </c>
      <c r="J36" s="31">
        <f t="shared" si="1"/>
        <v>0</v>
      </c>
      <c r="K36" s="2"/>
      <c r="L36" s="51">
        <v>0</v>
      </c>
      <c r="M36" s="32">
        <f t="shared" si="2"/>
        <v>0</v>
      </c>
      <c r="N36" s="2"/>
      <c r="O36" s="51">
        <v>0</v>
      </c>
      <c r="P36" s="30">
        <f t="shared" si="3"/>
        <v>0</v>
      </c>
      <c r="Q36" s="2"/>
      <c r="R36" s="12">
        <v>0</v>
      </c>
      <c r="S36" s="30">
        <f t="shared" si="4"/>
        <v>0</v>
      </c>
      <c r="T36" s="2"/>
    </row>
    <row r="37" spans="1:20" s="125" customFormat="1" ht="30" customHeight="1" x14ac:dyDescent="0.15">
      <c r="A37" s="99"/>
      <c r="B37" s="100" t="s">
        <v>213</v>
      </c>
      <c r="C37" s="123"/>
      <c r="D37" s="124">
        <v>387322</v>
      </c>
      <c r="E37" s="95">
        <f>SUM(E23:E36)</f>
        <v>245688</v>
      </c>
      <c r="F37" s="95">
        <f>SUM(F23:F36)</f>
        <v>342403</v>
      </c>
      <c r="G37" s="111">
        <f t="shared" si="0"/>
        <v>96715</v>
      </c>
      <c r="H37" s="113"/>
      <c r="I37" s="118">
        <f>SUM(I23:I36)</f>
        <v>299015</v>
      </c>
      <c r="J37" s="95">
        <f t="shared" si="1"/>
        <v>-43388</v>
      </c>
      <c r="K37" s="119"/>
      <c r="L37" s="118">
        <f>SUM(L23:L36)</f>
        <v>316531</v>
      </c>
      <c r="M37" s="121">
        <f>SUM(M23:M36)</f>
        <v>17516</v>
      </c>
      <c r="N37" s="119"/>
      <c r="O37" s="118">
        <f>SUM(O23:O36)</f>
        <v>316531</v>
      </c>
      <c r="P37" s="111">
        <f t="shared" si="3"/>
        <v>0</v>
      </c>
      <c r="Q37" s="119"/>
      <c r="R37" s="118">
        <f>SUM(R23:R36)</f>
        <v>316531</v>
      </c>
      <c r="S37" s="111">
        <f t="shared" si="4"/>
        <v>0</v>
      </c>
      <c r="T37" s="119"/>
    </row>
    <row r="38" spans="1:20" ht="30" customHeight="1" x14ac:dyDescent="0.15">
      <c r="A38" s="99"/>
      <c r="B38" s="29" t="s">
        <v>22</v>
      </c>
      <c r="C38" s="29"/>
      <c r="D38" s="52">
        <v>14166</v>
      </c>
      <c r="E38" s="30">
        <v>19866</v>
      </c>
      <c r="F38" s="30">
        <v>13040</v>
      </c>
      <c r="G38" s="30">
        <f t="shared" si="0"/>
        <v>-6826</v>
      </c>
      <c r="H38" s="37" t="s">
        <v>235</v>
      </c>
      <c r="I38" s="51">
        <v>12542</v>
      </c>
      <c r="J38" s="31">
        <f t="shared" si="1"/>
        <v>-498</v>
      </c>
      <c r="K38" s="5"/>
      <c r="L38" s="51">
        <v>12542</v>
      </c>
      <c r="M38" s="32">
        <f t="shared" ref="M38:M47" si="5">L38-I38</f>
        <v>0</v>
      </c>
      <c r="N38" s="2"/>
      <c r="O38" s="51">
        <v>12542</v>
      </c>
      <c r="P38" s="30">
        <f t="shared" si="3"/>
        <v>0</v>
      </c>
      <c r="Q38" s="2"/>
      <c r="R38" s="51">
        <v>12542</v>
      </c>
      <c r="S38" s="30">
        <f t="shared" si="4"/>
        <v>0</v>
      </c>
      <c r="T38" s="2"/>
    </row>
    <row r="39" spans="1:20" ht="30" customHeight="1" x14ac:dyDescent="0.15">
      <c r="A39" s="99"/>
      <c r="B39" s="29" t="s">
        <v>25</v>
      </c>
      <c r="C39" s="29"/>
      <c r="D39" s="52">
        <v>17486</v>
      </c>
      <c r="E39" s="30">
        <v>105476</v>
      </c>
      <c r="F39" s="30">
        <v>5921</v>
      </c>
      <c r="G39" s="30">
        <f t="shared" si="0"/>
        <v>-99555</v>
      </c>
      <c r="H39" s="37" t="s">
        <v>433</v>
      </c>
      <c r="I39" s="51">
        <v>4760</v>
      </c>
      <c r="J39" s="31">
        <f t="shared" si="1"/>
        <v>-1161</v>
      </c>
      <c r="K39" s="5" t="s">
        <v>415</v>
      </c>
      <c r="L39" s="51">
        <v>4760</v>
      </c>
      <c r="M39" s="32">
        <f t="shared" si="5"/>
        <v>0</v>
      </c>
      <c r="N39" s="5"/>
      <c r="O39" s="51">
        <v>4760</v>
      </c>
      <c r="P39" s="30">
        <f t="shared" si="3"/>
        <v>0</v>
      </c>
      <c r="Q39" s="2"/>
      <c r="R39" s="51">
        <v>4760</v>
      </c>
      <c r="S39" s="30">
        <f t="shared" si="4"/>
        <v>0</v>
      </c>
      <c r="T39" s="2"/>
    </row>
    <row r="40" spans="1:20" ht="30" customHeight="1" x14ac:dyDescent="0.15">
      <c r="A40" s="99"/>
      <c r="B40" s="29" t="s">
        <v>26</v>
      </c>
      <c r="C40" s="29"/>
      <c r="D40" s="52">
        <v>2374</v>
      </c>
      <c r="E40" s="30">
        <v>8051</v>
      </c>
      <c r="F40" s="30">
        <v>3951</v>
      </c>
      <c r="G40" s="30">
        <f t="shared" si="0"/>
        <v>-4100</v>
      </c>
      <c r="H40" s="37" t="s">
        <v>400</v>
      </c>
      <c r="I40" s="51">
        <v>3651</v>
      </c>
      <c r="J40" s="31">
        <f t="shared" si="1"/>
        <v>-300</v>
      </c>
      <c r="K40" s="5"/>
      <c r="L40" s="51">
        <v>3651</v>
      </c>
      <c r="M40" s="32">
        <f t="shared" si="5"/>
        <v>0</v>
      </c>
      <c r="N40" s="2"/>
      <c r="O40" s="51">
        <v>3651</v>
      </c>
      <c r="P40" s="30">
        <f t="shared" si="3"/>
        <v>0</v>
      </c>
      <c r="Q40" s="2"/>
      <c r="R40" s="51">
        <v>3651</v>
      </c>
      <c r="S40" s="30">
        <f t="shared" si="4"/>
        <v>0</v>
      </c>
      <c r="T40" s="2"/>
    </row>
    <row r="41" spans="1:20" ht="30" customHeight="1" x14ac:dyDescent="0.15">
      <c r="A41" s="99"/>
      <c r="B41" s="29" t="s">
        <v>27</v>
      </c>
      <c r="C41" s="29"/>
      <c r="D41" s="52">
        <v>9387</v>
      </c>
      <c r="E41" s="30">
        <v>9264</v>
      </c>
      <c r="F41" s="30">
        <v>9624</v>
      </c>
      <c r="G41" s="30">
        <f t="shared" si="0"/>
        <v>360</v>
      </c>
      <c r="H41" s="37" t="s">
        <v>401</v>
      </c>
      <c r="I41" s="51">
        <v>9624</v>
      </c>
      <c r="J41" s="31">
        <f t="shared" si="1"/>
        <v>0</v>
      </c>
      <c r="K41" s="5"/>
      <c r="L41" s="51">
        <v>9624</v>
      </c>
      <c r="M41" s="32">
        <f t="shared" si="5"/>
        <v>0</v>
      </c>
      <c r="N41" s="2"/>
      <c r="O41" s="51">
        <v>9624</v>
      </c>
      <c r="P41" s="30">
        <f t="shared" si="3"/>
        <v>0</v>
      </c>
      <c r="Q41" s="2"/>
      <c r="R41" s="51">
        <v>9624</v>
      </c>
      <c r="S41" s="30">
        <f t="shared" si="4"/>
        <v>0</v>
      </c>
      <c r="T41" s="2"/>
    </row>
    <row r="42" spans="1:20" ht="30" customHeight="1" x14ac:dyDescent="0.15">
      <c r="A42" s="99"/>
      <c r="B42" s="29" t="s">
        <v>227</v>
      </c>
      <c r="C42" s="29"/>
      <c r="D42" s="52">
        <v>780156</v>
      </c>
      <c r="E42" s="30">
        <v>751412</v>
      </c>
      <c r="F42" s="30">
        <v>796032</v>
      </c>
      <c r="G42" s="30">
        <f t="shared" si="0"/>
        <v>44620</v>
      </c>
      <c r="H42" s="37" t="s">
        <v>346</v>
      </c>
      <c r="I42" s="51">
        <v>796032</v>
      </c>
      <c r="J42" s="31">
        <f t="shared" si="1"/>
        <v>0</v>
      </c>
      <c r="K42" s="2"/>
      <c r="L42" s="51">
        <v>781886</v>
      </c>
      <c r="M42" s="32">
        <f t="shared" si="5"/>
        <v>-14146</v>
      </c>
      <c r="N42" s="2" t="s">
        <v>424</v>
      </c>
      <c r="O42" s="51">
        <v>781886</v>
      </c>
      <c r="P42" s="30">
        <f t="shared" si="3"/>
        <v>0</v>
      </c>
      <c r="Q42" s="2"/>
      <c r="R42" s="51">
        <v>781886</v>
      </c>
      <c r="S42" s="30">
        <f t="shared" si="4"/>
        <v>0</v>
      </c>
      <c r="T42" s="2"/>
    </row>
    <row r="43" spans="1:20" ht="30" customHeight="1" x14ac:dyDescent="0.15">
      <c r="A43" s="99"/>
      <c r="B43" s="29" t="s">
        <v>131</v>
      </c>
      <c r="C43" s="29"/>
      <c r="D43" s="52">
        <v>40886</v>
      </c>
      <c r="E43" s="30">
        <v>34964</v>
      </c>
      <c r="F43" s="30">
        <v>36980</v>
      </c>
      <c r="G43" s="30">
        <f t="shared" si="0"/>
        <v>2016</v>
      </c>
      <c r="H43" s="37" t="s">
        <v>236</v>
      </c>
      <c r="I43" s="51">
        <v>36699</v>
      </c>
      <c r="J43" s="31">
        <f t="shared" si="1"/>
        <v>-281</v>
      </c>
      <c r="K43" s="2"/>
      <c r="L43" s="51">
        <v>36699</v>
      </c>
      <c r="M43" s="32">
        <f t="shared" si="5"/>
        <v>0</v>
      </c>
      <c r="N43" s="2"/>
      <c r="O43" s="51">
        <v>36699</v>
      </c>
      <c r="P43" s="30">
        <f t="shared" si="3"/>
        <v>0</v>
      </c>
      <c r="Q43" s="11"/>
      <c r="R43" s="51">
        <v>36699</v>
      </c>
      <c r="S43" s="30">
        <f t="shared" si="4"/>
        <v>0</v>
      </c>
      <c r="T43" s="2"/>
    </row>
    <row r="44" spans="1:20" ht="30" customHeight="1" x14ac:dyDescent="0.15">
      <c r="A44" s="99"/>
      <c r="B44" s="29" t="s">
        <v>132</v>
      </c>
      <c r="C44" s="29"/>
      <c r="D44" s="52">
        <v>35836</v>
      </c>
      <c r="E44" s="30">
        <v>33949</v>
      </c>
      <c r="F44" s="30">
        <v>16374</v>
      </c>
      <c r="G44" s="30">
        <f t="shared" si="0"/>
        <v>-17575</v>
      </c>
      <c r="H44" s="37" t="s">
        <v>347</v>
      </c>
      <c r="I44" s="51">
        <v>3474</v>
      </c>
      <c r="J44" s="31">
        <f t="shared" si="1"/>
        <v>-12900</v>
      </c>
      <c r="K44" s="2" t="s">
        <v>471</v>
      </c>
      <c r="L44" s="51">
        <v>3474</v>
      </c>
      <c r="M44" s="32">
        <f t="shared" si="5"/>
        <v>0</v>
      </c>
      <c r="N44" s="2"/>
      <c r="O44" s="51">
        <v>3474</v>
      </c>
      <c r="P44" s="30">
        <f t="shared" si="3"/>
        <v>0</v>
      </c>
      <c r="Q44" s="11"/>
      <c r="R44" s="51">
        <v>3474</v>
      </c>
      <c r="S44" s="30">
        <f t="shared" si="4"/>
        <v>0</v>
      </c>
      <c r="T44" s="2"/>
    </row>
    <row r="45" spans="1:20" ht="30" customHeight="1" x14ac:dyDescent="0.15">
      <c r="A45" s="99"/>
      <c r="B45" s="29" t="s">
        <v>133</v>
      </c>
      <c r="C45" s="29"/>
      <c r="D45" s="52">
        <v>8654</v>
      </c>
      <c r="E45" s="30">
        <v>8437</v>
      </c>
      <c r="F45" s="30">
        <v>6075</v>
      </c>
      <c r="G45" s="30">
        <f t="shared" si="0"/>
        <v>-2362</v>
      </c>
      <c r="H45" s="37" t="s">
        <v>348</v>
      </c>
      <c r="I45" s="51">
        <v>6075</v>
      </c>
      <c r="J45" s="31">
        <f t="shared" si="1"/>
        <v>0</v>
      </c>
      <c r="K45" s="2"/>
      <c r="L45" s="51">
        <v>6075</v>
      </c>
      <c r="M45" s="32">
        <f t="shared" si="5"/>
        <v>0</v>
      </c>
      <c r="N45" s="2"/>
      <c r="O45" s="51">
        <v>6075</v>
      </c>
      <c r="P45" s="30">
        <f t="shared" si="3"/>
        <v>0</v>
      </c>
      <c r="Q45" s="2"/>
      <c r="R45" s="51">
        <v>6075</v>
      </c>
      <c r="S45" s="30">
        <f t="shared" si="4"/>
        <v>0</v>
      </c>
      <c r="T45" s="2"/>
    </row>
    <row r="46" spans="1:20" ht="30" customHeight="1" x14ac:dyDescent="0.15">
      <c r="A46" s="99"/>
      <c r="B46" s="29" t="s">
        <v>28</v>
      </c>
      <c r="C46" s="29"/>
      <c r="D46" s="52">
        <v>16590</v>
      </c>
      <c r="E46" s="30">
        <v>15623</v>
      </c>
      <c r="F46" s="30">
        <v>15520</v>
      </c>
      <c r="G46" s="30">
        <f t="shared" si="0"/>
        <v>-103</v>
      </c>
      <c r="H46" s="37" t="s">
        <v>357</v>
      </c>
      <c r="I46" s="51">
        <v>15446</v>
      </c>
      <c r="J46" s="31">
        <f t="shared" si="1"/>
        <v>-74</v>
      </c>
      <c r="K46" s="2"/>
      <c r="L46" s="51">
        <v>15446</v>
      </c>
      <c r="M46" s="32">
        <f t="shared" si="5"/>
        <v>0</v>
      </c>
      <c r="N46" s="5"/>
      <c r="O46" s="51">
        <v>15446</v>
      </c>
      <c r="P46" s="30">
        <f t="shared" si="3"/>
        <v>0</v>
      </c>
      <c r="Q46" s="11"/>
      <c r="R46" s="51">
        <v>15446</v>
      </c>
      <c r="S46" s="30">
        <f t="shared" si="4"/>
        <v>0</v>
      </c>
      <c r="T46" s="2"/>
    </row>
    <row r="47" spans="1:20" ht="30" customHeight="1" x14ac:dyDescent="0.15">
      <c r="A47" s="99"/>
      <c r="B47" s="29" t="s">
        <v>29</v>
      </c>
      <c r="C47" s="29"/>
      <c r="D47" s="52">
        <v>16020</v>
      </c>
      <c r="E47" s="30">
        <v>17236</v>
      </c>
      <c r="F47" s="30">
        <v>19255</v>
      </c>
      <c r="G47" s="30">
        <f t="shared" si="0"/>
        <v>2019</v>
      </c>
      <c r="H47" s="37" t="s">
        <v>358</v>
      </c>
      <c r="I47" s="51">
        <v>21449</v>
      </c>
      <c r="J47" s="31">
        <f t="shared" si="1"/>
        <v>2194</v>
      </c>
      <c r="K47" s="2" t="s">
        <v>472</v>
      </c>
      <c r="L47" s="51">
        <v>21449</v>
      </c>
      <c r="M47" s="32">
        <f t="shared" si="5"/>
        <v>0</v>
      </c>
      <c r="N47" s="2"/>
      <c r="O47" s="51">
        <v>21449</v>
      </c>
      <c r="P47" s="30">
        <f t="shared" si="3"/>
        <v>0</v>
      </c>
      <c r="Q47" s="11"/>
      <c r="R47" s="51">
        <v>21449</v>
      </c>
      <c r="S47" s="30">
        <f t="shared" si="4"/>
        <v>0</v>
      </c>
      <c r="T47" s="2"/>
    </row>
    <row r="48" spans="1:20" s="125" customFormat="1" ht="30" customHeight="1" x14ac:dyDescent="0.15">
      <c r="A48" s="99"/>
      <c r="B48" s="100" t="s">
        <v>343</v>
      </c>
      <c r="C48" s="123"/>
      <c r="D48" s="124">
        <v>941555</v>
      </c>
      <c r="E48" s="95">
        <f>SUM(E38:E47)</f>
        <v>1004278</v>
      </c>
      <c r="F48" s="95">
        <f>SUM(F38:F47)</f>
        <v>922772</v>
      </c>
      <c r="G48" s="111">
        <f t="shared" si="0"/>
        <v>-81506</v>
      </c>
      <c r="H48" s="113"/>
      <c r="I48" s="118">
        <f>SUM(I38:I47)</f>
        <v>909752</v>
      </c>
      <c r="J48" s="95">
        <f t="shared" si="1"/>
        <v>-13020</v>
      </c>
      <c r="K48" s="119"/>
      <c r="L48" s="118">
        <f>SUM(L38:L47)</f>
        <v>895606</v>
      </c>
      <c r="M48" s="121">
        <f>SUM(M38:M47)</f>
        <v>-14146</v>
      </c>
      <c r="N48" s="119"/>
      <c r="O48" s="118">
        <f>SUM(O38:O47)</f>
        <v>895606</v>
      </c>
      <c r="P48" s="111">
        <f t="shared" si="3"/>
        <v>0</v>
      </c>
      <c r="Q48" s="119"/>
      <c r="R48" s="118">
        <f>SUM(R38:R47)</f>
        <v>895606</v>
      </c>
      <c r="S48" s="111">
        <f t="shared" si="4"/>
        <v>0</v>
      </c>
      <c r="T48" s="119"/>
    </row>
    <row r="49" spans="1:20" ht="30" customHeight="1" x14ac:dyDescent="0.15">
      <c r="A49" s="99"/>
      <c r="B49" s="29" t="s">
        <v>30</v>
      </c>
      <c r="C49" s="29"/>
      <c r="D49" s="52">
        <v>9999</v>
      </c>
      <c r="E49" s="31">
        <v>11230</v>
      </c>
      <c r="F49" s="31">
        <v>5962</v>
      </c>
      <c r="G49" s="30">
        <f t="shared" si="0"/>
        <v>-5268</v>
      </c>
      <c r="H49" s="37" t="s">
        <v>452</v>
      </c>
      <c r="I49" s="51">
        <v>5962</v>
      </c>
      <c r="J49" s="31">
        <f t="shared" si="1"/>
        <v>0</v>
      </c>
      <c r="K49" s="2"/>
      <c r="L49" s="51">
        <v>5962</v>
      </c>
      <c r="M49" s="32">
        <f t="shared" si="2"/>
        <v>0</v>
      </c>
      <c r="N49" s="2"/>
      <c r="O49" s="51">
        <v>5962</v>
      </c>
      <c r="P49" s="30">
        <f t="shared" si="3"/>
        <v>0</v>
      </c>
      <c r="Q49" s="2"/>
      <c r="R49" s="51">
        <v>5962</v>
      </c>
      <c r="S49" s="30">
        <f t="shared" si="4"/>
        <v>0</v>
      </c>
      <c r="T49" s="2"/>
    </row>
    <row r="50" spans="1:20" ht="30" customHeight="1" x14ac:dyDescent="0.15">
      <c r="A50" s="99"/>
      <c r="B50" s="29" t="s">
        <v>31</v>
      </c>
      <c r="C50" s="29"/>
      <c r="D50" s="52">
        <v>34289</v>
      </c>
      <c r="E50" s="31">
        <v>32418</v>
      </c>
      <c r="F50" s="31">
        <v>34360</v>
      </c>
      <c r="G50" s="30">
        <f t="shared" si="0"/>
        <v>1942</v>
      </c>
      <c r="H50" s="37" t="s">
        <v>292</v>
      </c>
      <c r="I50" s="51">
        <v>35097</v>
      </c>
      <c r="J50" s="31">
        <f t="shared" si="1"/>
        <v>737</v>
      </c>
      <c r="K50" s="2"/>
      <c r="L50" s="51">
        <v>35097</v>
      </c>
      <c r="M50" s="32">
        <f t="shared" si="2"/>
        <v>0</v>
      </c>
      <c r="N50" s="2"/>
      <c r="O50" s="51">
        <v>35097</v>
      </c>
      <c r="P50" s="30">
        <f t="shared" si="3"/>
        <v>0</v>
      </c>
      <c r="Q50" s="2"/>
      <c r="R50" s="51">
        <v>35097</v>
      </c>
      <c r="S50" s="30">
        <f t="shared" si="4"/>
        <v>0</v>
      </c>
      <c r="T50" s="2"/>
    </row>
    <row r="51" spans="1:20" ht="30" customHeight="1" x14ac:dyDescent="0.15">
      <c r="A51" s="99"/>
      <c r="B51" s="29" t="s">
        <v>32</v>
      </c>
      <c r="C51" s="29"/>
      <c r="D51" s="52">
        <v>59501</v>
      </c>
      <c r="E51" s="31">
        <v>62168</v>
      </c>
      <c r="F51" s="31">
        <v>48574</v>
      </c>
      <c r="G51" s="30">
        <f t="shared" si="0"/>
        <v>-13594</v>
      </c>
      <c r="H51" s="37" t="s">
        <v>453</v>
      </c>
      <c r="I51" s="51">
        <v>48149</v>
      </c>
      <c r="J51" s="31">
        <f t="shared" si="1"/>
        <v>-425</v>
      </c>
      <c r="K51" s="2"/>
      <c r="L51" s="51">
        <v>48149</v>
      </c>
      <c r="M51" s="32">
        <f t="shared" si="2"/>
        <v>0</v>
      </c>
      <c r="N51" s="2"/>
      <c r="O51" s="51">
        <v>48149</v>
      </c>
      <c r="P51" s="30">
        <f t="shared" si="3"/>
        <v>0</v>
      </c>
      <c r="Q51" s="2"/>
      <c r="R51" s="51">
        <v>48149</v>
      </c>
      <c r="S51" s="30">
        <f t="shared" si="4"/>
        <v>0</v>
      </c>
      <c r="T51" s="2"/>
    </row>
    <row r="52" spans="1:20" s="125" customFormat="1" ht="30" customHeight="1" x14ac:dyDescent="0.15">
      <c r="A52" s="99"/>
      <c r="B52" s="100" t="s">
        <v>35</v>
      </c>
      <c r="C52" s="123"/>
      <c r="D52" s="124">
        <v>103789</v>
      </c>
      <c r="E52" s="95">
        <f>SUM(E49:E51)</f>
        <v>105816</v>
      </c>
      <c r="F52" s="95">
        <f>SUM(F49:F51)</f>
        <v>88896</v>
      </c>
      <c r="G52" s="111">
        <f t="shared" si="0"/>
        <v>-16920</v>
      </c>
      <c r="H52" s="113"/>
      <c r="I52" s="118">
        <f>SUM(I49:I51)</f>
        <v>89208</v>
      </c>
      <c r="J52" s="95">
        <f t="shared" si="1"/>
        <v>312</v>
      </c>
      <c r="K52" s="119"/>
      <c r="L52" s="118">
        <f>SUM(L49:L51)</f>
        <v>89208</v>
      </c>
      <c r="M52" s="121">
        <f t="shared" si="2"/>
        <v>0</v>
      </c>
      <c r="N52" s="119"/>
      <c r="O52" s="118">
        <f>SUM(O49:O51)</f>
        <v>89208</v>
      </c>
      <c r="P52" s="111">
        <f t="shared" si="3"/>
        <v>0</v>
      </c>
      <c r="Q52" s="119"/>
      <c r="R52" s="118">
        <f>SUM(R49:R51)</f>
        <v>89208</v>
      </c>
      <c r="S52" s="111">
        <f t="shared" si="4"/>
        <v>0</v>
      </c>
      <c r="T52" s="119"/>
    </row>
    <row r="53" spans="1:20" ht="30" customHeight="1" x14ac:dyDescent="0.15">
      <c r="A53" s="99"/>
      <c r="B53" s="29" t="s">
        <v>33</v>
      </c>
      <c r="C53" s="29"/>
      <c r="D53" s="52">
        <v>73413</v>
      </c>
      <c r="E53" s="31">
        <v>63327</v>
      </c>
      <c r="F53" s="31">
        <v>39825</v>
      </c>
      <c r="G53" s="30">
        <f t="shared" si="0"/>
        <v>-23502</v>
      </c>
      <c r="H53" s="37" t="s">
        <v>304</v>
      </c>
      <c r="I53" s="51">
        <v>39943</v>
      </c>
      <c r="J53" s="31">
        <f t="shared" si="1"/>
        <v>118</v>
      </c>
      <c r="K53" s="2"/>
      <c r="L53" s="51">
        <v>39943</v>
      </c>
      <c r="M53" s="32">
        <f t="shared" si="2"/>
        <v>0</v>
      </c>
      <c r="N53" s="2"/>
      <c r="O53" s="51">
        <v>39943</v>
      </c>
      <c r="P53" s="30">
        <f t="shared" si="3"/>
        <v>0</v>
      </c>
      <c r="Q53" s="2"/>
      <c r="R53" s="51">
        <v>39943</v>
      </c>
      <c r="S53" s="30">
        <f t="shared" si="4"/>
        <v>0</v>
      </c>
      <c r="T53" s="2"/>
    </row>
    <row r="54" spans="1:20" ht="30" customHeight="1" x14ac:dyDescent="0.15">
      <c r="A54" s="99"/>
      <c r="B54" s="29" t="s">
        <v>34</v>
      </c>
      <c r="C54" s="29"/>
      <c r="D54" s="52">
        <v>19099</v>
      </c>
      <c r="E54" s="31">
        <v>17508</v>
      </c>
      <c r="F54" s="31">
        <v>17963</v>
      </c>
      <c r="G54" s="30">
        <f t="shared" si="0"/>
        <v>455</v>
      </c>
      <c r="H54" s="37" t="s">
        <v>353</v>
      </c>
      <c r="I54" s="51">
        <v>18230</v>
      </c>
      <c r="J54" s="31">
        <f t="shared" si="1"/>
        <v>267</v>
      </c>
      <c r="K54" s="2"/>
      <c r="L54" s="51">
        <v>18230</v>
      </c>
      <c r="M54" s="32">
        <f t="shared" si="2"/>
        <v>0</v>
      </c>
      <c r="N54" s="5"/>
      <c r="O54" s="51">
        <v>18230</v>
      </c>
      <c r="P54" s="30">
        <f t="shared" si="3"/>
        <v>0</v>
      </c>
      <c r="Q54" s="2"/>
      <c r="R54" s="51">
        <v>18230</v>
      </c>
      <c r="S54" s="30">
        <f t="shared" si="4"/>
        <v>0</v>
      </c>
      <c r="T54" s="2"/>
    </row>
    <row r="55" spans="1:20" s="125" customFormat="1" ht="30" customHeight="1" x14ac:dyDescent="0.15">
      <c r="A55" s="99"/>
      <c r="B55" s="100" t="s">
        <v>228</v>
      </c>
      <c r="C55" s="123"/>
      <c r="D55" s="124">
        <v>92512</v>
      </c>
      <c r="E55" s="95">
        <f>SUM(E53:E54)</f>
        <v>80835</v>
      </c>
      <c r="F55" s="95">
        <f>SUM(F53:F54)</f>
        <v>57788</v>
      </c>
      <c r="G55" s="111">
        <f t="shared" si="0"/>
        <v>-23047</v>
      </c>
      <c r="H55" s="113"/>
      <c r="I55" s="118">
        <f>SUM(I53:I54)</f>
        <v>58173</v>
      </c>
      <c r="J55" s="95">
        <f t="shared" si="1"/>
        <v>385</v>
      </c>
      <c r="K55" s="119"/>
      <c r="L55" s="118">
        <f>SUM(L53:L54)</f>
        <v>58173</v>
      </c>
      <c r="M55" s="121">
        <f t="shared" si="2"/>
        <v>0</v>
      </c>
      <c r="N55" s="119"/>
      <c r="O55" s="118">
        <f>SUM(O53:O54)</f>
        <v>58173</v>
      </c>
      <c r="P55" s="111">
        <f t="shared" si="3"/>
        <v>0</v>
      </c>
      <c r="Q55" s="119"/>
      <c r="R55" s="118">
        <f>SUM(R53:R54)</f>
        <v>58173</v>
      </c>
      <c r="S55" s="111">
        <f t="shared" si="4"/>
        <v>0</v>
      </c>
      <c r="T55" s="119"/>
    </row>
    <row r="56" spans="1:20" ht="31.5" x14ac:dyDescent="0.15">
      <c r="A56" s="99"/>
      <c r="B56" s="29" t="s">
        <v>36</v>
      </c>
      <c r="C56" s="29"/>
      <c r="D56" s="52">
        <v>37289</v>
      </c>
      <c r="E56" s="31">
        <v>67200</v>
      </c>
      <c r="F56" s="31">
        <v>72978</v>
      </c>
      <c r="G56" s="30">
        <f t="shared" si="0"/>
        <v>5778</v>
      </c>
      <c r="H56" s="37" t="s">
        <v>407</v>
      </c>
      <c r="I56" s="51">
        <v>72238</v>
      </c>
      <c r="J56" s="31">
        <f t="shared" si="1"/>
        <v>-740</v>
      </c>
      <c r="K56" s="2"/>
      <c r="L56" s="51">
        <v>72238</v>
      </c>
      <c r="M56" s="32">
        <f t="shared" si="2"/>
        <v>0</v>
      </c>
      <c r="N56" s="2"/>
      <c r="O56" s="51">
        <v>72238</v>
      </c>
      <c r="P56" s="30">
        <f t="shared" si="3"/>
        <v>0</v>
      </c>
      <c r="Q56" s="2"/>
      <c r="R56" s="51">
        <v>72238</v>
      </c>
      <c r="S56" s="30">
        <f t="shared" si="4"/>
        <v>0</v>
      </c>
      <c r="T56" s="2"/>
    </row>
    <row r="57" spans="1:20" ht="30" customHeight="1" x14ac:dyDescent="0.15">
      <c r="A57" s="99"/>
      <c r="B57" s="29" t="s">
        <v>37</v>
      </c>
      <c r="C57" s="29"/>
      <c r="D57" s="52">
        <v>13762</v>
      </c>
      <c r="E57" s="31">
        <v>9977</v>
      </c>
      <c r="F57" s="31">
        <v>9785</v>
      </c>
      <c r="G57" s="30">
        <f t="shared" si="0"/>
        <v>-192</v>
      </c>
      <c r="H57" s="37" t="s">
        <v>344</v>
      </c>
      <c r="I57" s="51">
        <v>9985</v>
      </c>
      <c r="J57" s="31">
        <f t="shared" si="1"/>
        <v>200</v>
      </c>
      <c r="K57" s="2"/>
      <c r="L57" s="51">
        <v>9985</v>
      </c>
      <c r="M57" s="32">
        <f t="shared" si="2"/>
        <v>0</v>
      </c>
      <c r="N57" s="2"/>
      <c r="O57" s="51">
        <v>9985</v>
      </c>
      <c r="P57" s="30">
        <f t="shared" si="3"/>
        <v>0</v>
      </c>
      <c r="Q57" s="11"/>
      <c r="R57" s="51">
        <v>9985</v>
      </c>
      <c r="S57" s="30">
        <f t="shared" si="4"/>
        <v>0</v>
      </c>
      <c r="T57" s="11"/>
    </row>
    <row r="58" spans="1:20" ht="30" customHeight="1" x14ac:dyDescent="0.15">
      <c r="A58" s="99"/>
      <c r="B58" s="29" t="s">
        <v>38</v>
      </c>
      <c r="C58" s="29"/>
      <c r="D58" s="52">
        <v>66859</v>
      </c>
      <c r="E58" s="31">
        <v>67239</v>
      </c>
      <c r="F58" s="31">
        <v>71303</v>
      </c>
      <c r="G58" s="30">
        <f t="shared" si="0"/>
        <v>4064</v>
      </c>
      <c r="H58" s="37" t="s">
        <v>293</v>
      </c>
      <c r="I58" s="51">
        <v>71519</v>
      </c>
      <c r="J58" s="31">
        <f t="shared" si="1"/>
        <v>216</v>
      </c>
      <c r="K58" s="2"/>
      <c r="L58" s="51">
        <v>71519</v>
      </c>
      <c r="M58" s="32">
        <f t="shared" si="2"/>
        <v>0</v>
      </c>
      <c r="N58" s="2"/>
      <c r="O58" s="51">
        <v>71519</v>
      </c>
      <c r="P58" s="30">
        <f t="shared" si="3"/>
        <v>0</v>
      </c>
      <c r="Q58" s="2"/>
      <c r="R58" s="51">
        <v>71519</v>
      </c>
      <c r="S58" s="30">
        <f t="shared" si="4"/>
        <v>0</v>
      </c>
      <c r="T58" s="5"/>
    </row>
    <row r="59" spans="1:20" ht="30" customHeight="1" x14ac:dyDescent="0.15">
      <c r="A59" s="99"/>
      <c r="B59" s="29" t="s">
        <v>39</v>
      </c>
      <c r="C59" s="29"/>
      <c r="D59" s="52">
        <v>197</v>
      </c>
      <c r="E59" s="38">
        <v>180</v>
      </c>
      <c r="F59" s="38">
        <v>168</v>
      </c>
      <c r="G59" s="30">
        <f t="shared" si="0"/>
        <v>-12</v>
      </c>
      <c r="H59" s="37" t="s">
        <v>294</v>
      </c>
      <c r="I59" s="51">
        <v>168</v>
      </c>
      <c r="J59" s="31">
        <f t="shared" si="1"/>
        <v>0</v>
      </c>
      <c r="K59" s="2"/>
      <c r="L59" s="51">
        <v>168</v>
      </c>
      <c r="M59" s="32">
        <f t="shared" si="2"/>
        <v>0</v>
      </c>
      <c r="N59" s="2"/>
      <c r="O59" s="51">
        <v>168</v>
      </c>
      <c r="P59" s="30">
        <f t="shared" si="3"/>
        <v>0</v>
      </c>
      <c r="Q59" s="2"/>
      <c r="R59" s="51">
        <v>168</v>
      </c>
      <c r="S59" s="30">
        <f t="shared" si="4"/>
        <v>0</v>
      </c>
      <c r="T59" s="2"/>
    </row>
    <row r="60" spans="1:20" ht="30" customHeight="1" x14ac:dyDescent="0.15">
      <c r="A60" s="99"/>
      <c r="B60" s="29" t="s">
        <v>40</v>
      </c>
      <c r="C60" s="29"/>
      <c r="D60" s="52">
        <v>2675</v>
      </c>
      <c r="E60" s="38">
        <v>10</v>
      </c>
      <c r="F60" s="38">
        <v>10</v>
      </c>
      <c r="G60" s="30">
        <f t="shared" si="0"/>
        <v>0</v>
      </c>
      <c r="H60" s="37" t="s">
        <v>402</v>
      </c>
      <c r="I60" s="51">
        <v>10</v>
      </c>
      <c r="J60" s="31">
        <f t="shared" si="1"/>
        <v>0</v>
      </c>
      <c r="K60" s="2"/>
      <c r="L60" s="51">
        <v>10</v>
      </c>
      <c r="M60" s="32">
        <f t="shared" si="2"/>
        <v>0</v>
      </c>
      <c r="N60" s="2"/>
      <c r="O60" s="51">
        <v>10</v>
      </c>
      <c r="P60" s="30">
        <f t="shared" si="3"/>
        <v>0</v>
      </c>
      <c r="Q60" s="2"/>
      <c r="R60" s="51">
        <v>10</v>
      </c>
      <c r="S60" s="30">
        <f t="shared" si="4"/>
        <v>0</v>
      </c>
      <c r="T60" s="2"/>
    </row>
    <row r="61" spans="1:20" ht="30" customHeight="1" x14ac:dyDescent="0.15">
      <c r="A61" s="99"/>
      <c r="B61" s="29" t="s">
        <v>41</v>
      </c>
      <c r="C61" s="29"/>
      <c r="D61" s="52">
        <v>2207</v>
      </c>
      <c r="E61" s="31">
        <v>1891</v>
      </c>
      <c r="F61" s="31">
        <v>4980</v>
      </c>
      <c r="G61" s="30">
        <f t="shared" si="0"/>
        <v>3089</v>
      </c>
      <c r="H61" s="37" t="s">
        <v>454</v>
      </c>
      <c r="I61" s="51">
        <v>4980</v>
      </c>
      <c r="J61" s="31">
        <f t="shared" si="1"/>
        <v>0</v>
      </c>
      <c r="K61" s="2"/>
      <c r="L61" s="51">
        <v>4980</v>
      </c>
      <c r="M61" s="32">
        <f t="shared" si="2"/>
        <v>0</v>
      </c>
      <c r="N61" s="2"/>
      <c r="O61" s="51">
        <v>4980</v>
      </c>
      <c r="P61" s="30">
        <f t="shared" si="3"/>
        <v>0</v>
      </c>
      <c r="Q61" s="2"/>
      <c r="R61" s="51">
        <v>4980</v>
      </c>
      <c r="S61" s="30">
        <f t="shared" si="4"/>
        <v>0</v>
      </c>
      <c r="T61" s="2"/>
    </row>
    <row r="62" spans="1:20" s="125" customFormat="1" ht="30" customHeight="1" x14ac:dyDescent="0.15">
      <c r="A62" s="99"/>
      <c r="B62" s="100" t="s">
        <v>42</v>
      </c>
      <c r="C62" s="123"/>
      <c r="D62" s="124">
        <v>122989</v>
      </c>
      <c r="E62" s="95">
        <f>SUM(E56:E61)</f>
        <v>146497</v>
      </c>
      <c r="F62" s="95">
        <f>SUM(F56:F61)</f>
        <v>159224</v>
      </c>
      <c r="G62" s="111">
        <f t="shared" si="0"/>
        <v>12727</v>
      </c>
      <c r="H62" s="113"/>
      <c r="I62" s="118">
        <f>SUM(I56:I61)</f>
        <v>158900</v>
      </c>
      <c r="J62" s="95">
        <f t="shared" si="1"/>
        <v>-324</v>
      </c>
      <c r="K62" s="119"/>
      <c r="L62" s="118">
        <f>SUM(L56:L61)</f>
        <v>158900</v>
      </c>
      <c r="M62" s="121">
        <f t="shared" si="2"/>
        <v>0</v>
      </c>
      <c r="N62" s="119"/>
      <c r="O62" s="118">
        <f>SUM(O56:O61)</f>
        <v>158900</v>
      </c>
      <c r="P62" s="111">
        <f t="shared" si="3"/>
        <v>0</v>
      </c>
      <c r="Q62" s="119"/>
      <c r="R62" s="118">
        <f>SUM(R56:R61)</f>
        <v>158900</v>
      </c>
      <c r="S62" s="111">
        <f t="shared" si="4"/>
        <v>0</v>
      </c>
      <c r="T62" s="119"/>
    </row>
    <row r="63" spans="1:20" ht="43.5" customHeight="1" x14ac:dyDescent="0.15">
      <c r="A63" s="99"/>
      <c r="B63" s="29" t="s">
        <v>43</v>
      </c>
      <c r="C63" s="29"/>
      <c r="D63" s="52">
        <v>28271</v>
      </c>
      <c r="E63" s="31">
        <v>100403</v>
      </c>
      <c r="F63" s="31">
        <v>32741</v>
      </c>
      <c r="G63" s="30">
        <f t="shared" si="0"/>
        <v>-67662</v>
      </c>
      <c r="H63" s="37" t="s">
        <v>403</v>
      </c>
      <c r="I63" s="51">
        <v>32741</v>
      </c>
      <c r="J63" s="31">
        <f>I63-F63</f>
        <v>0</v>
      </c>
      <c r="K63" s="5"/>
      <c r="L63" s="51">
        <v>32741</v>
      </c>
      <c r="M63" s="32">
        <f t="shared" si="2"/>
        <v>0</v>
      </c>
      <c r="N63" s="2"/>
      <c r="O63" s="51">
        <v>32741</v>
      </c>
      <c r="P63" s="30">
        <f t="shared" si="3"/>
        <v>0</v>
      </c>
      <c r="Q63" s="2"/>
      <c r="R63" s="51">
        <v>32741</v>
      </c>
      <c r="S63" s="30">
        <f t="shared" si="4"/>
        <v>0</v>
      </c>
      <c r="T63" s="2"/>
    </row>
    <row r="64" spans="1:20" ht="30" customHeight="1" x14ac:dyDescent="0.15">
      <c r="A64" s="99"/>
      <c r="B64" s="29" t="s">
        <v>44</v>
      </c>
      <c r="C64" s="29"/>
      <c r="D64" s="52">
        <v>16637</v>
      </c>
      <c r="E64" s="31">
        <v>28404</v>
      </c>
      <c r="F64" s="31">
        <v>28629</v>
      </c>
      <c r="G64" s="30">
        <f t="shared" si="0"/>
        <v>225</v>
      </c>
      <c r="H64" s="37" t="s">
        <v>354</v>
      </c>
      <c r="I64" s="51">
        <v>28629</v>
      </c>
      <c r="J64" s="31">
        <f t="shared" si="1"/>
        <v>0</v>
      </c>
      <c r="K64" s="5"/>
      <c r="L64" s="51">
        <v>35268</v>
      </c>
      <c r="M64" s="32">
        <f t="shared" si="2"/>
        <v>6639</v>
      </c>
      <c r="N64" s="2" t="s">
        <v>374</v>
      </c>
      <c r="O64" s="51">
        <v>35268</v>
      </c>
      <c r="P64" s="30">
        <f t="shared" si="3"/>
        <v>0</v>
      </c>
      <c r="Q64" s="2"/>
      <c r="R64" s="51">
        <v>35268</v>
      </c>
      <c r="S64" s="30">
        <f t="shared" si="4"/>
        <v>0</v>
      </c>
      <c r="T64" s="2"/>
    </row>
    <row r="65" spans="1:20" s="125" customFormat="1" ht="30" customHeight="1" x14ac:dyDescent="0.15">
      <c r="A65" s="101"/>
      <c r="B65" s="100" t="s">
        <v>45</v>
      </c>
      <c r="C65" s="123"/>
      <c r="D65" s="124">
        <v>58208</v>
      </c>
      <c r="E65" s="95">
        <f>SUM(E63:E64)</f>
        <v>128807</v>
      </c>
      <c r="F65" s="95">
        <f>SUM(F63:F64)</f>
        <v>61370</v>
      </c>
      <c r="G65" s="111">
        <f>F65-E65</f>
        <v>-67437</v>
      </c>
      <c r="H65" s="113"/>
      <c r="I65" s="118">
        <f>SUM(I63:I64)</f>
        <v>61370</v>
      </c>
      <c r="J65" s="95">
        <f t="shared" si="1"/>
        <v>0</v>
      </c>
      <c r="K65" s="119"/>
      <c r="L65" s="118">
        <f>SUM(L63:L64)</f>
        <v>68009</v>
      </c>
      <c r="M65" s="121">
        <f>L65-I65</f>
        <v>6639</v>
      </c>
      <c r="N65" s="119"/>
      <c r="O65" s="118">
        <f>SUM(O63:O64)</f>
        <v>68009</v>
      </c>
      <c r="P65" s="111">
        <f t="shared" si="3"/>
        <v>0</v>
      </c>
      <c r="Q65" s="119"/>
      <c r="R65" s="118">
        <f>SUM(R63:R64)</f>
        <v>68009</v>
      </c>
      <c r="S65" s="111">
        <f t="shared" si="4"/>
        <v>0</v>
      </c>
      <c r="T65" s="119"/>
    </row>
    <row r="66" spans="1:20" ht="30" customHeight="1" x14ac:dyDescent="0.15">
      <c r="A66" s="56" t="s">
        <v>46</v>
      </c>
      <c r="B66" s="56"/>
      <c r="C66" s="58"/>
      <c r="D66" s="61">
        <v>1706375</v>
      </c>
      <c r="E66" s="15">
        <f>E37+E48+E52+E55+E62+E65</f>
        <v>1711921</v>
      </c>
      <c r="F66" s="15">
        <f>F37+F48+F52+F55+F62+F65</f>
        <v>1632453</v>
      </c>
      <c r="G66" s="16">
        <f t="shared" si="0"/>
        <v>-79468</v>
      </c>
      <c r="H66" s="60"/>
      <c r="I66" s="20">
        <f>I37+I48+I52+I55+I62+I65</f>
        <v>1576418</v>
      </c>
      <c r="J66" s="15">
        <f>J37+J48+J55+J62+J65</f>
        <v>-56347</v>
      </c>
      <c r="K66" s="19"/>
      <c r="L66" s="20">
        <f>L37+L48+L52+L55+L62+L65</f>
        <v>1586427</v>
      </c>
      <c r="M66" s="18">
        <f>M37+M48+M55+M62+M65</f>
        <v>10009</v>
      </c>
      <c r="N66" s="19"/>
      <c r="O66" s="20">
        <f>O37+O48+O52+O55+O62+O65</f>
        <v>1586427</v>
      </c>
      <c r="P66" s="16">
        <f t="shared" si="3"/>
        <v>0</v>
      </c>
      <c r="Q66" s="19"/>
      <c r="R66" s="20">
        <f>R37+R48+R52+R55+R62+R65</f>
        <v>1586427</v>
      </c>
      <c r="S66" s="16">
        <f t="shared" si="4"/>
        <v>0</v>
      </c>
      <c r="T66" s="19"/>
    </row>
    <row r="67" spans="1:20" ht="36" customHeight="1" x14ac:dyDescent="0.15">
      <c r="A67" s="99" t="s">
        <v>47</v>
      </c>
      <c r="B67" s="29" t="s">
        <v>48</v>
      </c>
      <c r="C67" s="29"/>
      <c r="D67" s="52">
        <v>69161</v>
      </c>
      <c r="E67" s="31">
        <v>83744</v>
      </c>
      <c r="F67" s="31">
        <v>101687</v>
      </c>
      <c r="G67" s="30">
        <f t="shared" si="0"/>
        <v>17943</v>
      </c>
      <c r="H67" s="39" t="s">
        <v>253</v>
      </c>
      <c r="I67" s="51">
        <v>104764</v>
      </c>
      <c r="J67" s="31">
        <f t="shared" ref="J67:J136" si="6">I67-F67</f>
        <v>3077</v>
      </c>
      <c r="K67" s="5" t="s">
        <v>404</v>
      </c>
      <c r="L67" s="51">
        <v>104764</v>
      </c>
      <c r="M67" s="30">
        <f t="shared" ref="M67:M136" si="7">L67-I67</f>
        <v>0</v>
      </c>
      <c r="N67" s="2"/>
      <c r="O67" s="51">
        <v>104764</v>
      </c>
      <c r="P67" s="30">
        <f t="shared" si="3"/>
        <v>0</v>
      </c>
      <c r="Q67" s="11"/>
      <c r="R67" s="51">
        <v>104764</v>
      </c>
      <c r="S67" s="30">
        <f t="shared" si="4"/>
        <v>0</v>
      </c>
      <c r="T67" s="2"/>
    </row>
    <row r="68" spans="1:20" ht="38.25" customHeight="1" x14ac:dyDescent="0.15">
      <c r="A68" s="99"/>
      <c r="B68" s="29" t="s">
        <v>49</v>
      </c>
      <c r="C68" s="29"/>
      <c r="D68" s="52">
        <v>7441</v>
      </c>
      <c r="E68" s="31">
        <v>4327</v>
      </c>
      <c r="F68" s="31">
        <v>4258</v>
      </c>
      <c r="G68" s="30">
        <f t="shared" si="0"/>
        <v>-69</v>
      </c>
      <c r="H68" s="40" t="s">
        <v>351</v>
      </c>
      <c r="I68" s="51">
        <v>4309</v>
      </c>
      <c r="J68" s="31">
        <f t="shared" si="6"/>
        <v>51</v>
      </c>
      <c r="K68" s="2"/>
      <c r="L68" s="51">
        <v>4309</v>
      </c>
      <c r="M68" s="30">
        <f t="shared" si="7"/>
        <v>0</v>
      </c>
      <c r="N68" s="2"/>
      <c r="O68" s="51">
        <v>4309</v>
      </c>
      <c r="P68" s="30">
        <f t="shared" si="3"/>
        <v>0</v>
      </c>
      <c r="Q68" s="2"/>
      <c r="R68" s="51">
        <v>4309</v>
      </c>
      <c r="S68" s="30">
        <f t="shared" si="4"/>
        <v>0</v>
      </c>
      <c r="T68" s="2"/>
    </row>
    <row r="69" spans="1:20" ht="30" customHeight="1" x14ac:dyDescent="0.15">
      <c r="A69" s="99"/>
      <c r="B69" s="29" t="s">
        <v>50</v>
      </c>
      <c r="C69" s="29"/>
      <c r="D69" s="52">
        <v>3986</v>
      </c>
      <c r="E69" s="31">
        <v>3965</v>
      </c>
      <c r="F69" s="31">
        <v>9072</v>
      </c>
      <c r="G69" s="30">
        <f t="shared" si="0"/>
        <v>5107</v>
      </c>
      <c r="H69" s="40" t="s">
        <v>438</v>
      </c>
      <c r="I69" s="51">
        <v>8772</v>
      </c>
      <c r="J69" s="31">
        <f t="shared" si="6"/>
        <v>-300</v>
      </c>
      <c r="K69" s="2"/>
      <c r="L69" s="51">
        <v>8772</v>
      </c>
      <c r="M69" s="30">
        <f t="shared" si="7"/>
        <v>0</v>
      </c>
      <c r="N69" s="2"/>
      <c r="O69" s="51">
        <v>8772</v>
      </c>
      <c r="P69" s="30">
        <f t="shared" si="3"/>
        <v>0</v>
      </c>
      <c r="Q69" s="2"/>
      <c r="R69" s="51">
        <v>8772</v>
      </c>
      <c r="S69" s="30">
        <f t="shared" si="4"/>
        <v>0</v>
      </c>
      <c r="T69" s="2"/>
    </row>
    <row r="70" spans="1:20" ht="58.5" customHeight="1" x14ac:dyDescent="0.15">
      <c r="A70" s="99"/>
      <c r="B70" s="29" t="s">
        <v>51</v>
      </c>
      <c r="C70" s="29"/>
      <c r="D70" s="52">
        <v>46613</v>
      </c>
      <c r="E70" s="31">
        <v>46638</v>
      </c>
      <c r="F70" s="31">
        <v>48184</v>
      </c>
      <c r="G70" s="30">
        <f t="shared" si="0"/>
        <v>1546</v>
      </c>
      <c r="H70" s="40" t="s">
        <v>439</v>
      </c>
      <c r="I70" s="51">
        <v>40799</v>
      </c>
      <c r="J70" s="31">
        <f t="shared" si="6"/>
        <v>-7385</v>
      </c>
      <c r="K70" s="5" t="s">
        <v>415</v>
      </c>
      <c r="L70" s="51">
        <v>40799</v>
      </c>
      <c r="M70" s="30">
        <f t="shared" si="7"/>
        <v>0</v>
      </c>
      <c r="N70" s="2"/>
      <c r="O70" s="51">
        <v>40799</v>
      </c>
      <c r="P70" s="30">
        <f t="shared" si="3"/>
        <v>0</v>
      </c>
      <c r="Q70" s="2"/>
      <c r="R70" s="51">
        <v>40799</v>
      </c>
      <c r="S70" s="30">
        <f t="shared" si="4"/>
        <v>0</v>
      </c>
      <c r="T70" s="2"/>
    </row>
    <row r="71" spans="1:20" ht="40.5" customHeight="1" x14ac:dyDescent="0.15">
      <c r="A71" s="99"/>
      <c r="B71" s="29" t="s">
        <v>52</v>
      </c>
      <c r="C71" s="29"/>
      <c r="D71" s="52">
        <v>998834</v>
      </c>
      <c r="E71" s="31">
        <v>1273225</v>
      </c>
      <c r="F71" s="31">
        <v>1791249</v>
      </c>
      <c r="G71" s="30">
        <f t="shared" si="0"/>
        <v>518024</v>
      </c>
      <c r="H71" s="40" t="s">
        <v>254</v>
      </c>
      <c r="I71" s="51">
        <v>1817033</v>
      </c>
      <c r="J71" s="31">
        <f t="shared" si="6"/>
        <v>25784</v>
      </c>
      <c r="K71" s="11" t="s">
        <v>373</v>
      </c>
      <c r="L71" s="51">
        <v>1817033</v>
      </c>
      <c r="M71" s="30">
        <f t="shared" si="7"/>
        <v>0</v>
      </c>
      <c r="N71" s="11"/>
      <c r="O71" s="51">
        <v>1817033</v>
      </c>
      <c r="P71" s="30">
        <f t="shared" si="3"/>
        <v>0</v>
      </c>
      <c r="Q71" s="2"/>
      <c r="R71" s="51">
        <v>1817033</v>
      </c>
      <c r="S71" s="30">
        <f t="shared" si="4"/>
        <v>0</v>
      </c>
      <c r="T71" s="2"/>
    </row>
    <row r="72" spans="1:20" ht="42" customHeight="1" x14ac:dyDescent="0.15">
      <c r="A72" s="99"/>
      <c r="B72" s="29" t="s">
        <v>53</v>
      </c>
      <c r="C72" s="29"/>
      <c r="D72" s="52">
        <v>7885</v>
      </c>
      <c r="E72" s="31">
        <v>9082</v>
      </c>
      <c r="F72" s="31">
        <v>8713</v>
      </c>
      <c r="G72" s="30">
        <f t="shared" si="0"/>
        <v>-369</v>
      </c>
      <c r="H72" s="40" t="s">
        <v>440</v>
      </c>
      <c r="I72" s="51">
        <v>8681</v>
      </c>
      <c r="J72" s="31">
        <f t="shared" si="6"/>
        <v>-32</v>
      </c>
      <c r="K72" s="11"/>
      <c r="L72" s="51">
        <v>8681</v>
      </c>
      <c r="M72" s="30">
        <f t="shared" si="7"/>
        <v>0</v>
      </c>
      <c r="N72" s="2"/>
      <c r="O72" s="51">
        <v>8681</v>
      </c>
      <c r="P72" s="30">
        <f t="shared" si="3"/>
        <v>0</v>
      </c>
      <c r="Q72" s="2"/>
      <c r="R72" s="51">
        <v>8681</v>
      </c>
      <c r="S72" s="30">
        <f t="shared" si="4"/>
        <v>0</v>
      </c>
      <c r="T72" s="2"/>
    </row>
    <row r="73" spans="1:20" ht="38.25" customHeight="1" x14ac:dyDescent="0.15">
      <c r="A73" s="99"/>
      <c r="B73" s="29" t="s">
        <v>54</v>
      </c>
      <c r="C73" s="29"/>
      <c r="D73" s="52">
        <v>48786</v>
      </c>
      <c r="E73" s="31">
        <v>62180</v>
      </c>
      <c r="F73" s="31">
        <v>41208</v>
      </c>
      <c r="G73" s="30">
        <f t="shared" si="0"/>
        <v>-20972</v>
      </c>
      <c r="H73" s="41" t="s">
        <v>352</v>
      </c>
      <c r="I73" s="51">
        <v>41347</v>
      </c>
      <c r="J73" s="31">
        <f>I73-F73</f>
        <v>139</v>
      </c>
      <c r="K73" s="11"/>
      <c r="L73" s="51">
        <v>41347</v>
      </c>
      <c r="M73" s="30">
        <f>L73-I73</f>
        <v>0</v>
      </c>
      <c r="N73" s="2"/>
      <c r="O73" s="51">
        <v>41347</v>
      </c>
      <c r="P73" s="30">
        <f t="shared" si="3"/>
        <v>0</v>
      </c>
      <c r="Q73" s="2"/>
      <c r="R73" s="51">
        <v>41347</v>
      </c>
      <c r="S73" s="30">
        <f t="shared" si="4"/>
        <v>0</v>
      </c>
      <c r="T73" s="2"/>
    </row>
    <row r="74" spans="1:20" ht="41.25" customHeight="1" x14ac:dyDescent="0.15">
      <c r="A74" s="99"/>
      <c r="B74" s="29" t="s">
        <v>55</v>
      </c>
      <c r="C74" s="29"/>
      <c r="D74" s="52">
        <v>651648</v>
      </c>
      <c r="E74" s="31">
        <v>582588</v>
      </c>
      <c r="F74" s="31">
        <v>590589</v>
      </c>
      <c r="G74" s="30">
        <f t="shared" ref="G74:G143" si="8">F74-E74</f>
        <v>8001</v>
      </c>
      <c r="H74" s="41" t="s">
        <v>375</v>
      </c>
      <c r="I74" s="51">
        <v>590589</v>
      </c>
      <c r="J74" s="31">
        <f>I74-F74</f>
        <v>0</v>
      </c>
      <c r="K74" s="11"/>
      <c r="L74" s="51">
        <v>590589</v>
      </c>
      <c r="M74" s="30">
        <f>L74-I74</f>
        <v>0</v>
      </c>
      <c r="N74" s="2"/>
      <c r="O74" s="51">
        <v>590589</v>
      </c>
      <c r="P74" s="30">
        <f t="shared" si="3"/>
        <v>0</v>
      </c>
      <c r="Q74" s="2"/>
      <c r="R74" s="51">
        <v>590589</v>
      </c>
      <c r="S74" s="30">
        <f t="shared" si="4"/>
        <v>0</v>
      </c>
      <c r="T74" s="2"/>
    </row>
    <row r="75" spans="1:20" ht="30" customHeight="1" x14ac:dyDescent="0.15">
      <c r="A75" s="99"/>
      <c r="B75" s="29" t="s">
        <v>56</v>
      </c>
      <c r="C75" s="29"/>
      <c r="D75" s="52">
        <v>36</v>
      </c>
      <c r="E75" s="38">
        <v>36</v>
      </c>
      <c r="F75" s="38">
        <v>36</v>
      </c>
      <c r="G75" s="30">
        <f t="shared" si="8"/>
        <v>0</v>
      </c>
      <c r="H75" s="37" t="s">
        <v>255</v>
      </c>
      <c r="I75" s="51">
        <v>36</v>
      </c>
      <c r="J75" s="31">
        <f>I75-F75</f>
        <v>0</v>
      </c>
      <c r="K75" s="2"/>
      <c r="L75" s="51">
        <v>36</v>
      </c>
      <c r="M75" s="30">
        <f>L75-I75</f>
        <v>0</v>
      </c>
      <c r="N75" s="2"/>
      <c r="O75" s="51">
        <v>36</v>
      </c>
      <c r="P75" s="30">
        <f t="shared" ref="P75:P144" si="9">O75-L75</f>
        <v>0</v>
      </c>
      <c r="Q75" s="2"/>
      <c r="R75" s="51">
        <v>36</v>
      </c>
      <c r="S75" s="30">
        <f t="shared" ref="S75:S144" si="10">R75-O75</f>
        <v>0</v>
      </c>
      <c r="T75" s="2"/>
    </row>
    <row r="76" spans="1:20" s="125" customFormat="1" ht="30" customHeight="1" x14ac:dyDescent="0.15">
      <c r="A76" s="99"/>
      <c r="B76" s="100" t="s">
        <v>420</v>
      </c>
      <c r="C76" s="123"/>
      <c r="D76" s="124">
        <v>1834390</v>
      </c>
      <c r="E76" s="95">
        <f>SUM(E67:E75)</f>
        <v>2065785</v>
      </c>
      <c r="F76" s="95">
        <f>SUM(F67:F75)</f>
        <v>2594996</v>
      </c>
      <c r="G76" s="111">
        <f t="shared" si="8"/>
        <v>529211</v>
      </c>
      <c r="H76" s="113"/>
      <c r="I76" s="120">
        <f>SUM(I67:I75)</f>
        <v>2616330</v>
      </c>
      <c r="J76" s="95">
        <f t="shared" si="6"/>
        <v>21334</v>
      </c>
      <c r="K76" s="119"/>
      <c r="L76" s="118">
        <f>SUM(L67:L75)</f>
        <v>2616330</v>
      </c>
      <c r="M76" s="121">
        <f t="shared" si="7"/>
        <v>0</v>
      </c>
      <c r="N76" s="119"/>
      <c r="O76" s="118">
        <f>SUM(O67:O75)</f>
        <v>2616330</v>
      </c>
      <c r="P76" s="111">
        <f t="shared" si="9"/>
        <v>0</v>
      </c>
      <c r="Q76" s="119"/>
      <c r="R76" s="118">
        <f>SUM(R67:R75)</f>
        <v>2616330</v>
      </c>
      <c r="S76" s="111">
        <f t="shared" si="10"/>
        <v>0</v>
      </c>
      <c r="T76" s="119"/>
    </row>
    <row r="77" spans="1:20" ht="30" customHeight="1" x14ac:dyDescent="0.15">
      <c r="A77" s="99"/>
      <c r="B77" s="29" t="s">
        <v>57</v>
      </c>
      <c r="C77" s="29"/>
      <c r="D77" s="52">
        <v>36628</v>
      </c>
      <c r="E77" s="31">
        <v>289252</v>
      </c>
      <c r="F77" s="30">
        <v>36722</v>
      </c>
      <c r="G77" s="30">
        <f t="shared" si="8"/>
        <v>-252530</v>
      </c>
      <c r="H77" s="40" t="s">
        <v>449</v>
      </c>
      <c r="I77" s="51">
        <v>35438</v>
      </c>
      <c r="J77" s="31">
        <f t="shared" si="6"/>
        <v>-1284</v>
      </c>
      <c r="K77" s="2" t="s">
        <v>473</v>
      </c>
      <c r="L77" s="51">
        <v>35438</v>
      </c>
      <c r="M77" s="32">
        <f t="shared" si="7"/>
        <v>0</v>
      </c>
      <c r="N77" s="2"/>
      <c r="O77" s="51">
        <v>35438</v>
      </c>
      <c r="P77" s="30">
        <f t="shared" si="9"/>
        <v>0</v>
      </c>
      <c r="Q77" s="2"/>
      <c r="R77" s="51">
        <v>35438</v>
      </c>
      <c r="S77" s="30">
        <f t="shared" si="10"/>
        <v>0</v>
      </c>
      <c r="T77" s="2"/>
    </row>
    <row r="78" spans="1:20" ht="30" customHeight="1" x14ac:dyDescent="0.15">
      <c r="A78" s="99"/>
      <c r="B78" s="29" t="s">
        <v>58</v>
      </c>
      <c r="C78" s="29"/>
      <c r="D78" s="52">
        <v>11895</v>
      </c>
      <c r="E78" s="31">
        <v>10932</v>
      </c>
      <c r="F78" s="30">
        <v>10938</v>
      </c>
      <c r="G78" s="30">
        <f t="shared" si="8"/>
        <v>6</v>
      </c>
      <c r="H78" s="40" t="s">
        <v>448</v>
      </c>
      <c r="I78" s="51">
        <v>10932</v>
      </c>
      <c r="J78" s="31">
        <f t="shared" si="6"/>
        <v>-6</v>
      </c>
      <c r="K78" s="2"/>
      <c r="L78" s="51">
        <v>10932</v>
      </c>
      <c r="M78" s="32">
        <f t="shared" si="7"/>
        <v>0</v>
      </c>
      <c r="N78" s="2"/>
      <c r="O78" s="51">
        <v>10932</v>
      </c>
      <c r="P78" s="30">
        <f t="shared" si="9"/>
        <v>0</v>
      </c>
      <c r="Q78" s="2"/>
      <c r="R78" s="51">
        <v>10932</v>
      </c>
      <c r="S78" s="30">
        <f t="shared" si="10"/>
        <v>0</v>
      </c>
      <c r="T78" s="2"/>
    </row>
    <row r="79" spans="1:20" ht="30" customHeight="1" x14ac:dyDescent="0.15">
      <c r="A79" s="99"/>
      <c r="B79" s="29" t="s">
        <v>59</v>
      </c>
      <c r="C79" s="29"/>
      <c r="D79" s="52">
        <v>13371</v>
      </c>
      <c r="E79" s="31">
        <v>1243</v>
      </c>
      <c r="F79" s="30">
        <v>1194</v>
      </c>
      <c r="G79" s="30">
        <f t="shared" si="8"/>
        <v>-49</v>
      </c>
      <c r="H79" s="114"/>
      <c r="I79" s="51">
        <v>0</v>
      </c>
      <c r="J79" s="31">
        <f t="shared" si="6"/>
        <v>-1194</v>
      </c>
      <c r="K79" s="2" t="s">
        <v>474</v>
      </c>
      <c r="L79" s="51">
        <v>0</v>
      </c>
      <c r="M79" s="32">
        <f>L79-I79</f>
        <v>0</v>
      </c>
      <c r="N79" s="2"/>
      <c r="O79" s="51">
        <v>0</v>
      </c>
      <c r="P79" s="30">
        <f t="shared" si="9"/>
        <v>0</v>
      </c>
      <c r="Q79" s="2"/>
      <c r="R79" s="51">
        <v>0</v>
      </c>
      <c r="S79" s="30">
        <f t="shared" si="10"/>
        <v>0</v>
      </c>
      <c r="T79" s="2"/>
    </row>
    <row r="80" spans="1:20" ht="30" customHeight="1" x14ac:dyDescent="0.15">
      <c r="A80" s="99"/>
      <c r="B80" s="29" t="s">
        <v>60</v>
      </c>
      <c r="C80" s="29"/>
      <c r="D80" s="52">
        <v>14451</v>
      </c>
      <c r="E80" s="31">
        <v>10868</v>
      </c>
      <c r="F80" s="30">
        <v>11372</v>
      </c>
      <c r="G80" s="30">
        <f t="shared" si="8"/>
        <v>504</v>
      </c>
      <c r="H80" s="40" t="s">
        <v>256</v>
      </c>
      <c r="I80" s="51">
        <v>11172</v>
      </c>
      <c r="J80" s="31">
        <f t="shared" si="6"/>
        <v>-200</v>
      </c>
      <c r="K80" s="11"/>
      <c r="L80" s="51">
        <v>14772</v>
      </c>
      <c r="M80" s="32">
        <f t="shared" si="7"/>
        <v>3600</v>
      </c>
      <c r="N80" s="2" t="s">
        <v>373</v>
      </c>
      <c r="O80" s="51">
        <v>14772</v>
      </c>
      <c r="P80" s="30">
        <f t="shared" si="9"/>
        <v>0</v>
      </c>
      <c r="Q80" s="2"/>
      <c r="R80" s="51">
        <v>14772</v>
      </c>
      <c r="S80" s="30">
        <f t="shared" si="10"/>
        <v>0</v>
      </c>
      <c r="T80" s="2"/>
    </row>
    <row r="81" spans="1:20" ht="30" customHeight="1" x14ac:dyDescent="0.15">
      <c r="A81" s="99"/>
      <c r="B81" s="29" t="s">
        <v>61</v>
      </c>
      <c r="C81" s="29"/>
      <c r="D81" s="52">
        <v>800</v>
      </c>
      <c r="E81" s="31">
        <v>4258</v>
      </c>
      <c r="F81" s="30">
        <v>1650</v>
      </c>
      <c r="G81" s="30">
        <f t="shared" si="8"/>
        <v>-2608</v>
      </c>
      <c r="H81" s="40" t="s">
        <v>450</v>
      </c>
      <c r="I81" s="51">
        <v>2837</v>
      </c>
      <c r="J81" s="31">
        <f t="shared" si="6"/>
        <v>1187</v>
      </c>
      <c r="K81" s="2" t="s">
        <v>475</v>
      </c>
      <c r="L81" s="51">
        <v>2840</v>
      </c>
      <c r="M81" s="32">
        <f t="shared" si="7"/>
        <v>3</v>
      </c>
      <c r="N81" s="2"/>
      <c r="O81" s="51">
        <v>2840</v>
      </c>
      <c r="P81" s="30">
        <f t="shared" si="9"/>
        <v>0</v>
      </c>
      <c r="Q81" s="2"/>
      <c r="R81" s="51">
        <v>2840</v>
      </c>
      <c r="S81" s="30">
        <f t="shared" si="10"/>
        <v>0</v>
      </c>
      <c r="T81" s="2"/>
    </row>
    <row r="82" spans="1:20" ht="30" customHeight="1" x14ac:dyDescent="0.15">
      <c r="A82" s="99"/>
      <c r="B82" s="29" t="s">
        <v>62</v>
      </c>
      <c r="C82" s="29"/>
      <c r="D82" s="52">
        <v>144</v>
      </c>
      <c r="E82" s="38">
        <v>142</v>
      </c>
      <c r="F82" s="30">
        <v>142</v>
      </c>
      <c r="G82" s="30">
        <f t="shared" si="8"/>
        <v>0</v>
      </c>
      <c r="H82" s="40" t="s">
        <v>257</v>
      </c>
      <c r="I82" s="51">
        <v>80</v>
      </c>
      <c r="J82" s="31">
        <f t="shared" si="6"/>
        <v>-62</v>
      </c>
      <c r="K82" s="2"/>
      <c r="L82" s="51">
        <v>80</v>
      </c>
      <c r="M82" s="32">
        <f t="shared" si="7"/>
        <v>0</v>
      </c>
      <c r="N82" s="2"/>
      <c r="O82" s="51">
        <v>80</v>
      </c>
      <c r="P82" s="30">
        <f t="shared" si="9"/>
        <v>0</v>
      </c>
      <c r="Q82" s="2"/>
      <c r="R82" s="51">
        <v>80</v>
      </c>
      <c r="S82" s="30">
        <f t="shared" si="10"/>
        <v>0</v>
      </c>
      <c r="T82" s="2"/>
    </row>
    <row r="83" spans="1:20" ht="33" customHeight="1" x14ac:dyDescent="0.15">
      <c r="A83" s="99"/>
      <c r="B83" s="29" t="s">
        <v>411</v>
      </c>
      <c r="C83" s="29"/>
      <c r="D83" s="52"/>
      <c r="E83" s="38"/>
      <c r="F83" s="30">
        <v>8429</v>
      </c>
      <c r="G83" s="30">
        <f t="shared" si="8"/>
        <v>8429</v>
      </c>
      <c r="H83" s="41" t="s">
        <v>417</v>
      </c>
      <c r="I83" s="51">
        <v>8429</v>
      </c>
      <c r="J83" s="31">
        <f t="shared" si="6"/>
        <v>0</v>
      </c>
      <c r="K83" s="2"/>
      <c r="L83" s="51">
        <v>8429</v>
      </c>
      <c r="M83" s="32">
        <f t="shared" si="7"/>
        <v>0</v>
      </c>
      <c r="N83" s="2"/>
      <c r="O83" s="51">
        <v>8429</v>
      </c>
      <c r="P83" s="30">
        <f t="shared" si="9"/>
        <v>0</v>
      </c>
      <c r="Q83" s="2"/>
      <c r="R83" s="51">
        <v>8429</v>
      </c>
      <c r="S83" s="30">
        <f t="shared" si="10"/>
        <v>0</v>
      </c>
      <c r="T83" s="2"/>
    </row>
    <row r="84" spans="1:20" ht="33" customHeight="1" x14ac:dyDescent="0.15">
      <c r="A84" s="99"/>
      <c r="B84" s="29" t="s">
        <v>412</v>
      </c>
      <c r="C84" s="29"/>
      <c r="D84" s="52"/>
      <c r="E84" s="38"/>
      <c r="F84" s="30">
        <v>88729</v>
      </c>
      <c r="G84" s="30">
        <f t="shared" si="8"/>
        <v>88729</v>
      </c>
      <c r="H84" s="41" t="s">
        <v>451</v>
      </c>
      <c r="I84" s="51">
        <v>88535</v>
      </c>
      <c r="J84" s="31">
        <f t="shared" si="6"/>
        <v>-194</v>
      </c>
      <c r="K84" s="2"/>
      <c r="L84" s="51">
        <v>88535</v>
      </c>
      <c r="M84" s="32">
        <f t="shared" si="7"/>
        <v>0</v>
      </c>
      <c r="N84" s="2"/>
      <c r="O84" s="51">
        <v>88535</v>
      </c>
      <c r="P84" s="32">
        <f t="shared" si="9"/>
        <v>0</v>
      </c>
      <c r="Q84" s="2"/>
      <c r="R84" s="51">
        <v>88535</v>
      </c>
      <c r="S84" s="30">
        <f t="shared" si="10"/>
        <v>0</v>
      </c>
      <c r="T84" s="2"/>
    </row>
    <row r="85" spans="1:20" ht="30" customHeight="1" x14ac:dyDescent="0.15">
      <c r="A85" s="99"/>
      <c r="B85" s="29" t="s">
        <v>413</v>
      </c>
      <c r="C85" s="29"/>
      <c r="D85" s="52"/>
      <c r="E85" s="38"/>
      <c r="F85" s="30">
        <v>16370</v>
      </c>
      <c r="G85" s="30">
        <f t="shared" si="8"/>
        <v>16370</v>
      </c>
      <c r="H85" s="41" t="s">
        <v>418</v>
      </c>
      <c r="I85" s="51">
        <v>16370</v>
      </c>
      <c r="J85" s="31">
        <f t="shared" si="6"/>
        <v>0</v>
      </c>
      <c r="K85" s="2"/>
      <c r="L85" s="51">
        <v>16370</v>
      </c>
      <c r="M85" s="32">
        <f t="shared" si="7"/>
        <v>0</v>
      </c>
      <c r="N85" s="2"/>
      <c r="O85" s="51">
        <v>16370</v>
      </c>
      <c r="P85" s="32">
        <f t="shared" si="9"/>
        <v>0</v>
      </c>
      <c r="Q85" s="2"/>
      <c r="R85" s="51">
        <v>16370</v>
      </c>
      <c r="S85" s="30">
        <f t="shared" si="10"/>
        <v>0</v>
      </c>
      <c r="T85" s="2"/>
    </row>
    <row r="86" spans="1:20" ht="30" customHeight="1" x14ac:dyDescent="0.15">
      <c r="A86" s="99"/>
      <c r="B86" s="29" t="s">
        <v>63</v>
      </c>
      <c r="C86" s="29"/>
      <c r="D86" s="52">
        <v>715993</v>
      </c>
      <c r="E86" s="31">
        <v>816547</v>
      </c>
      <c r="F86" s="30">
        <v>849593</v>
      </c>
      <c r="G86" s="30">
        <f t="shared" si="8"/>
        <v>33046</v>
      </c>
      <c r="H86" s="40" t="s">
        <v>258</v>
      </c>
      <c r="I86" s="51">
        <v>843657</v>
      </c>
      <c r="J86" s="31">
        <f t="shared" si="6"/>
        <v>-5936</v>
      </c>
      <c r="K86" s="2" t="s">
        <v>416</v>
      </c>
      <c r="L86" s="51">
        <v>843657</v>
      </c>
      <c r="M86" s="32">
        <f t="shared" si="7"/>
        <v>0</v>
      </c>
      <c r="N86" s="2"/>
      <c r="O86" s="51">
        <v>843657</v>
      </c>
      <c r="P86" s="30">
        <f t="shared" si="9"/>
        <v>0</v>
      </c>
      <c r="Q86" s="2"/>
      <c r="R86" s="51">
        <v>843657</v>
      </c>
      <c r="S86" s="30">
        <f t="shared" si="10"/>
        <v>0</v>
      </c>
      <c r="T86" s="2"/>
    </row>
    <row r="87" spans="1:20" s="125" customFormat="1" ht="30" customHeight="1" x14ac:dyDescent="0.15">
      <c r="A87" s="99"/>
      <c r="B87" s="100" t="s">
        <v>421</v>
      </c>
      <c r="C87" s="123"/>
      <c r="D87" s="124">
        <v>1055726</v>
      </c>
      <c r="E87" s="95">
        <f>SUM(E77:E86)</f>
        <v>1133242</v>
      </c>
      <c r="F87" s="95">
        <f>SUM(F77:F86)</f>
        <v>1025139</v>
      </c>
      <c r="G87" s="111">
        <f>F87-E87</f>
        <v>-108103</v>
      </c>
      <c r="H87" s="113"/>
      <c r="I87" s="120">
        <f>SUM(I77:I86)</f>
        <v>1017450</v>
      </c>
      <c r="J87" s="95">
        <f t="shared" si="6"/>
        <v>-7689</v>
      </c>
      <c r="K87" s="119"/>
      <c r="L87" s="118">
        <f>SUM(L77:L86)</f>
        <v>1021053</v>
      </c>
      <c r="M87" s="121">
        <f t="shared" si="7"/>
        <v>3603</v>
      </c>
      <c r="N87" s="119"/>
      <c r="O87" s="118">
        <f>SUM(O77:O86)</f>
        <v>1021053</v>
      </c>
      <c r="P87" s="111">
        <f t="shared" si="9"/>
        <v>0</v>
      </c>
      <c r="Q87" s="119"/>
      <c r="R87" s="118">
        <f>SUM(R77:R86)</f>
        <v>1021053</v>
      </c>
      <c r="S87" s="111">
        <f t="shared" si="10"/>
        <v>0</v>
      </c>
      <c r="T87" s="119"/>
    </row>
    <row r="88" spans="1:20" ht="38.25" customHeight="1" x14ac:dyDescent="0.15">
      <c r="A88" s="99"/>
      <c r="B88" s="29" t="s">
        <v>73</v>
      </c>
      <c r="C88" s="29"/>
      <c r="D88" s="52"/>
      <c r="E88" s="31">
        <v>10798</v>
      </c>
      <c r="F88" s="31">
        <v>10732</v>
      </c>
      <c r="G88" s="30">
        <v>-296</v>
      </c>
      <c r="H88" s="40" t="s">
        <v>445</v>
      </c>
      <c r="I88" s="51">
        <v>14620</v>
      </c>
      <c r="J88" s="31">
        <f t="shared" si="6"/>
        <v>3888</v>
      </c>
      <c r="K88" s="2" t="s">
        <v>476</v>
      </c>
      <c r="L88" s="51">
        <v>14620</v>
      </c>
      <c r="M88" s="32">
        <f t="shared" si="7"/>
        <v>0</v>
      </c>
      <c r="N88" s="2"/>
      <c r="O88" s="51">
        <v>14620</v>
      </c>
      <c r="P88" s="32">
        <f t="shared" si="9"/>
        <v>0</v>
      </c>
      <c r="Q88" s="2"/>
      <c r="R88" s="51">
        <v>14620</v>
      </c>
      <c r="S88" s="32">
        <f t="shared" si="10"/>
        <v>0</v>
      </c>
      <c r="T88" s="2"/>
    </row>
    <row r="89" spans="1:20" ht="30" customHeight="1" x14ac:dyDescent="0.15">
      <c r="A89" s="99"/>
      <c r="B89" s="29" t="s">
        <v>218</v>
      </c>
      <c r="C89" s="29"/>
      <c r="D89" s="52">
        <v>190427</v>
      </c>
      <c r="E89" s="31">
        <v>152609</v>
      </c>
      <c r="F89" s="31">
        <v>166021</v>
      </c>
      <c r="G89" s="30">
        <f t="shared" ref="G89:G95" si="11">F89-E89</f>
        <v>13412</v>
      </c>
      <c r="H89" s="42" t="s">
        <v>446</v>
      </c>
      <c r="I89" s="51">
        <v>161034</v>
      </c>
      <c r="J89" s="31">
        <f t="shared" si="6"/>
        <v>-4987</v>
      </c>
      <c r="K89" s="2" t="s">
        <v>415</v>
      </c>
      <c r="L89" s="51">
        <v>161034</v>
      </c>
      <c r="M89" s="32">
        <f t="shared" si="7"/>
        <v>0</v>
      </c>
      <c r="N89" s="2"/>
      <c r="O89" s="51">
        <v>161034</v>
      </c>
      <c r="P89" s="30">
        <f t="shared" si="9"/>
        <v>0</v>
      </c>
      <c r="Q89" s="2"/>
      <c r="R89" s="51">
        <v>161034</v>
      </c>
      <c r="S89" s="30">
        <f t="shared" si="10"/>
        <v>0</v>
      </c>
      <c r="T89" s="2"/>
    </row>
    <row r="90" spans="1:20" ht="30" customHeight="1" x14ac:dyDescent="0.15">
      <c r="A90" s="99"/>
      <c r="B90" s="29" t="s">
        <v>414</v>
      </c>
      <c r="C90" s="29"/>
      <c r="D90" s="52">
        <v>36788</v>
      </c>
      <c r="E90" s="31">
        <v>39723</v>
      </c>
      <c r="F90" s="31">
        <v>53330</v>
      </c>
      <c r="G90" s="30">
        <f t="shared" si="11"/>
        <v>13607</v>
      </c>
      <c r="H90" s="41" t="s">
        <v>447</v>
      </c>
      <c r="I90" s="51">
        <v>51990</v>
      </c>
      <c r="J90" s="31">
        <f t="shared" si="6"/>
        <v>-1340</v>
      </c>
      <c r="K90" s="2" t="s">
        <v>477</v>
      </c>
      <c r="L90" s="51">
        <v>51990</v>
      </c>
      <c r="M90" s="32">
        <f t="shared" si="7"/>
        <v>0</v>
      </c>
      <c r="N90" s="2"/>
      <c r="O90" s="51">
        <v>51990</v>
      </c>
      <c r="P90" s="30">
        <f t="shared" si="9"/>
        <v>0</v>
      </c>
      <c r="Q90" s="2"/>
      <c r="R90" s="51">
        <v>51990</v>
      </c>
      <c r="S90" s="30">
        <f t="shared" si="10"/>
        <v>0</v>
      </c>
      <c r="T90" s="2"/>
    </row>
    <row r="91" spans="1:20" ht="30" customHeight="1" x14ac:dyDescent="0.15">
      <c r="A91" s="99"/>
      <c r="B91" s="29" t="s">
        <v>74</v>
      </c>
      <c r="C91" s="29"/>
      <c r="D91" s="52">
        <v>9815</v>
      </c>
      <c r="E91" s="31">
        <v>9823</v>
      </c>
      <c r="F91" s="31">
        <v>11671</v>
      </c>
      <c r="G91" s="30">
        <f t="shared" si="11"/>
        <v>1848</v>
      </c>
      <c r="H91" s="40" t="s">
        <v>259</v>
      </c>
      <c r="I91" s="51">
        <v>10938</v>
      </c>
      <c r="J91" s="31">
        <f t="shared" si="6"/>
        <v>-733</v>
      </c>
      <c r="K91" s="2"/>
      <c r="L91" s="51">
        <v>10938</v>
      </c>
      <c r="M91" s="32">
        <f t="shared" si="7"/>
        <v>0</v>
      </c>
      <c r="N91" s="2"/>
      <c r="O91" s="51">
        <v>10938</v>
      </c>
      <c r="P91" s="30">
        <f t="shared" si="9"/>
        <v>0</v>
      </c>
      <c r="Q91" s="2"/>
      <c r="R91" s="51">
        <v>10938</v>
      </c>
      <c r="S91" s="30">
        <f t="shared" si="10"/>
        <v>0</v>
      </c>
      <c r="T91" s="2"/>
    </row>
    <row r="92" spans="1:20" ht="30" customHeight="1" x14ac:dyDescent="0.15">
      <c r="A92" s="99"/>
      <c r="B92" s="29" t="s">
        <v>75</v>
      </c>
      <c r="C92" s="29"/>
      <c r="D92" s="52">
        <v>25414</v>
      </c>
      <c r="E92" s="31">
        <v>23683</v>
      </c>
      <c r="F92" s="31">
        <v>23824</v>
      </c>
      <c r="G92" s="30">
        <f t="shared" si="11"/>
        <v>141</v>
      </c>
      <c r="H92" s="39" t="s">
        <v>260</v>
      </c>
      <c r="I92" s="51">
        <v>23819</v>
      </c>
      <c r="J92" s="31">
        <f t="shared" si="6"/>
        <v>-5</v>
      </c>
      <c r="K92" s="2"/>
      <c r="L92" s="51">
        <v>23819</v>
      </c>
      <c r="M92" s="32">
        <f t="shared" si="7"/>
        <v>0</v>
      </c>
      <c r="N92" s="2"/>
      <c r="O92" s="51">
        <v>23819</v>
      </c>
      <c r="P92" s="30">
        <f t="shared" si="9"/>
        <v>0</v>
      </c>
      <c r="Q92" s="2"/>
      <c r="R92" s="51">
        <v>23819</v>
      </c>
      <c r="S92" s="30">
        <f t="shared" si="10"/>
        <v>0</v>
      </c>
      <c r="T92" s="2"/>
    </row>
    <row r="93" spans="1:20" s="125" customFormat="1" ht="30" customHeight="1" x14ac:dyDescent="0.15">
      <c r="A93" s="99"/>
      <c r="B93" s="100" t="s">
        <v>422</v>
      </c>
      <c r="C93" s="123"/>
      <c r="D93" s="124">
        <v>1055726</v>
      </c>
      <c r="E93" s="95">
        <f>SUM(E88:E92)</f>
        <v>236636</v>
      </c>
      <c r="F93" s="95">
        <f>SUM(F88:F92)</f>
        <v>265578</v>
      </c>
      <c r="G93" s="111">
        <f t="shared" si="11"/>
        <v>28942</v>
      </c>
      <c r="H93" s="113"/>
      <c r="I93" s="120">
        <f>SUM(I88:I92)</f>
        <v>262401</v>
      </c>
      <c r="J93" s="95">
        <f t="shared" si="6"/>
        <v>-3177</v>
      </c>
      <c r="K93" s="119"/>
      <c r="L93" s="120">
        <f>SUM(L88:L92)</f>
        <v>262401</v>
      </c>
      <c r="M93" s="121">
        <f t="shared" si="7"/>
        <v>0</v>
      </c>
      <c r="N93" s="119"/>
      <c r="O93" s="120">
        <f>SUM(O88:O92)</f>
        <v>262401</v>
      </c>
      <c r="P93" s="111">
        <f t="shared" si="9"/>
        <v>0</v>
      </c>
      <c r="Q93" s="119"/>
      <c r="R93" s="120">
        <f>SUM(R88:R92)</f>
        <v>262401</v>
      </c>
      <c r="S93" s="111">
        <f t="shared" si="10"/>
        <v>0</v>
      </c>
      <c r="T93" s="119"/>
    </row>
    <row r="94" spans="1:20" ht="30" customHeight="1" x14ac:dyDescent="0.15">
      <c r="A94" s="99"/>
      <c r="B94" s="29" t="s">
        <v>395</v>
      </c>
      <c r="C94" s="29"/>
      <c r="D94" s="52"/>
      <c r="E94" s="31">
        <v>194331</v>
      </c>
      <c r="F94" s="31">
        <v>67171</v>
      </c>
      <c r="G94" s="30">
        <f t="shared" si="11"/>
        <v>-127160</v>
      </c>
      <c r="H94" s="41" t="s">
        <v>406</v>
      </c>
      <c r="I94" s="51">
        <v>64172</v>
      </c>
      <c r="J94" s="31">
        <f t="shared" si="6"/>
        <v>-2999</v>
      </c>
      <c r="K94" s="2" t="s">
        <v>330</v>
      </c>
      <c r="L94" s="51">
        <v>64172</v>
      </c>
      <c r="M94" s="32">
        <f>L94-I94</f>
        <v>0</v>
      </c>
      <c r="N94" s="2"/>
      <c r="O94" s="51">
        <v>64172</v>
      </c>
      <c r="P94" s="31">
        <f t="shared" si="9"/>
        <v>0</v>
      </c>
      <c r="Q94" s="2"/>
      <c r="R94" s="51">
        <v>64172</v>
      </c>
      <c r="S94" s="31">
        <f t="shared" si="10"/>
        <v>0</v>
      </c>
      <c r="T94" s="2"/>
    </row>
    <row r="95" spans="1:20" s="125" customFormat="1" ht="30" customHeight="1" x14ac:dyDescent="0.15">
      <c r="A95" s="99"/>
      <c r="B95" s="100" t="s">
        <v>430</v>
      </c>
      <c r="C95" s="123"/>
      <c r="D95" s="124">
        <v>1055726</v>
      </c>
      <c r="E95" s="95">
        <f>SUM(E94)</f>
        <v>194331</v>
      </c>
      <c r="F95" s="95">
        <f>SUM(F94)</f>
        <v>67171</v>
      </c>
      <c r="G95" s="111">
        <f t="shared" si="11"/>
        <v>-127160</v>
      </c>
      <c r="H95" s="113"/>
      <c r="I95" s="120">
        <f>SUM(I94)</f>
        <v>64172</v>
      </c>
      <c r="J95" s="95">
        <f t="shared" si="6"/>
        <v>-2999</v>
      </c>
      <c r="K95" s="119"/>
      <c r="L95" s="120">
        <f>SUM(L94)</f>
        <v>64172</v>
      </c>
      <c r="M95" s="95">
        <f>L95-I95</f>
        <v>0</v>
      </c>
      <c r="N95" s="119"/>
      <c r="O95" s="120">
        <f>SUM(O94)</f>
        <v>64172</v>
      </c>
      <c r="P95" s="95">
        <f t="shared" si="9"/>
        <v>0</v>
      </c>
      <c r="Q95" s="119"/>
      <c r="R95" s="120">
        <f>SUM(R94)</f>
        <v>64172</v>
      </c>
      <c r="S95" s="95">
        <f t="shared" si="10"/>
        <v>0</v>
      </c>
      <c r="T95" s="119"/>
    </row>
    <row r="96" spans="1:20" ht="30" customHeight="1" x14ac:dyDescent="0.15">
      <c r="A96" s="99"/>
      <c r="B96" s="29" t="s">
        <v>229</v>
      </c>
      <c r="C96" s="29"/>
      <c r="D96" s="52">
        <v>1685253</v>
      </c>
      <c r="E96" s="31">
        <v>2109923</v>
      </c>
      <c r="F96" s="31">
        <v>2071548</v>
      </c>
      <c r="G96" s="30">
        <f t="shared" si="8"/>
        <v>-38375</v>
      </c>
      <c r="H96" s="40" t="s">
        <v>444</v>
      </c>
      <c r="I96" s="51">
        <v>2038708</v>
      </c>
      <c r="J96" s="31">
        <f t="shared" si="6"/>
        <v>-32840</v>
      </c>
      <c r="K96" s="2" t="s">
        <v>309</v>
      </c>
      <c r="L96" s="51">
        <v>2038708</v>
      </c>
      <c r="M96" s="32">
        <f t="shared" si="7"/>
        <v>0</v>
      </c>
      <c r="N96" s="11"/>
      <c r="O96" s="51">
        <v>2038708</v>
      </c>
      <c r="P96" s="30">
        <f t="shared" si="9"/>
        <v>0</v>
      </c>
      <c r="Q96" s="11"/>
      <c r="R96" s="51">
        <v>2038708</v>
      </c>
      <c r="S96" s="30">
        <f t="shared" si="10"/>
        <v>0</v>
      </c>
      <c r="T96" s="2"/>
    </row>
    <row r="97" spans="1:20" s="125" customFormat="1" ht="30" customHeight="1" x14ac:dyDescent="0.15">
      <c r="A97" s="99"/>
      <c r="B97" s="100" t="s">
        <v>393</v>
      </c>
      <c r="C97" s="123"/>
      <c r="D97" s="124">
        <v>1685253</v>
      </c>
      <c r="E97" s="95">
        <f>SUM(E96)</f>
        <v>2109923</v>
      </c>
      <c r="F97" s="95">
        <f>SUM(F96)</f>
        <v>2071548</v>
      </c>
      <c r="G97" s="111">
        <f t="shared" si="8"/>
        <v>-38375</v>
      </c>
      <c r="H97" s="113"/>
      <c r="I97" s="118">
        <f>SUM(I96)</f>
        <v>2038708</v>
      </c>
      <c r="J97" s="95">
        <f t="shared" si="6"/>
        <v>-32840</v>
      </c>
      <c r="K97" s="119"/>
      <c r="L97" s="118">
        <f>SUM(L96)</f>
        <v>2038708</v>
      </c>
      <c r="M97" s="121">
        <f t="shared" si="7"/>
        <v>0</v>
      </c>
      <c r="N97" s="119"/>
      <c r="O97" s="118">
        <f>SUM(O96)</f>
        <v>2038708</v>
      </c>
      <c r="P97" s="111">
        <f t="shared" si="9"/>
        <v>0</v>
      </c>
      <c r="Q97" s="119"/>
      <c r="R97" s="118">
        <f>SUM(R96)</f>
        <v>2038708</v>
      </c>
      <c r="S97" s="111">
        <f t="shared" si="10"/>
        <v>0</v>
      </c>
      <c r="T97" s="119"/>
    </row>
    <row r="98" spans="1:20" ht="30" customHeight="1" x14ac:dyDescent="0.15">
      <c r="A98" s="99"/>
      <c r="B98" s="29" t="s">
        <v>64</v>
      </c>
      <c r="C98" s="29"/>
      <c r="D98" s="52">
        <v>183993</v>
      </c>
      <c r="E98" s="31">
        <v>232342</v>
      </c>
      <c r="F98" s="31">
        <v>120638</v>
      </c>
      <c r="G98" s="30">
        <f t="shared" si="8"/>
        <v>-111704</v>
      </c>
      <c r="H98" s="40" t="s">
        <v>244</v>
      </c>
      <c r="I98" s="51">
        <v>120212</v>
      </c>
      <c r="J98" s="31">
        <f>I98-F98</f>
        <v>-426</v>
      </c>
      <c r="K98" s="2"/>
      <c r="L98" s="51">
        <v>120212</v>
      </c>
      <c r="M98" s="32">
        <f t="shared" si="7"/>
        <v>0</v>
      </c>
      <c r="N98" s="2"/>
      <c r="O98" s="51">
        <v>120212</v>
      </c>
      <c r="P98" s="30">
        <f t="shared" si="9"/>
        <v>0</v>
      </c>
      <c r="Q98" s="2"/>
      <c r="R98" s="51">
        <v>120212</v>
      </c>
      <c r="S98" s="30">
        <f t="shared" si="10"/>
        <v>0</v>
      </c>
      <c r="T98" s="2"/>
    </row>
    <row r="99" spans="1:20" ht="41.25" customHeight="1" x14ac:dyDescent="0.15">
      <c r="A99" s="99"/>
      <c r="B99" s="29" t="s">
        <v>65</v>
      </c>
      <c r="C99" s="29"/>
      <c r="D99" s="52">
        <v>1695188</v>
      </c>
      <c r="E99" s="31">
        <v>1803394</v>
      </c>
      <c r="F99" s="31">
        <v>1398879</v>
      </c>
      <c r="G99" s="30">
        <f t="shared" si="8"/>
        <v>-404515</v>
      </c>
      <c r="H99" s="40" t="s">
        <v>436</v>
      </c>
      <c r="I99" s="51">
        <v>1394807</v>
      </c>
      <c r="J99" s="31">
        <f>I99-F99</f>
        <v>-4072</v>
      </c>
      <c r="K99" s="11" t="s">
        <v>478</v>
      </c>
      <c r="L99" s="51">
        <v>1394807</v>
      </c>
      <c r="M99" s="32">
        <f t="shared" si="7"/>
        <v>0</v>
      </c>
      <c r="N99" s="2"/>
      <c r="O99" s="51">
        <v>1394807</v>
      </c>
      <c r="P99" s="30">
        <f t="shared" si="9"/>
        <v>0</v>
      </c>
      <c r="Q99" s="2"/>
      <c r="R99" s="51">
        <v>1394807</v>
      </c>
      <c r="S99" s="30">
        <f t="shared" si="10"/>
        <v>0</v>
      </c>
      <c r="T99" s="2"/>
    </row>
    <row r="100" spans="1:20" ht="38.25" customHeight="1" x14ac:dyDescent="0.15">
      <c r="A100" s="99"/>
      <c r="B100" s="29" t="s">
        <v>224</v>
      </c>
      <c r="C100" s="29"/>
      <c r="D100" s="52">
        <v>105472</v>
      </c>
      <c r="E100" s="31">
        <v>131326</v>
      </c>
      <c r="F100" s="31">
        <v>176204</v>
      </c>
      <c r="G100" s="30">
        <f t="shared" si="8"/>
        <v>44878</v>
      </c>
      <c r="H100" s="40" t="s">
        <v>437</v>
      </c>
      <c r="I100" s="51">
        <v>192860</v>
      </c>
      <c r="J100" s="31">
        <f>I100-F100</f>
        <v>16656</v>
      </c>
      <c r="K100" s="2"/>
      <c r="L100" s="51">
        <v>192860</v>
      </c>
      <c r="M100" s="32">
        <f t="shared" si="7"/>
        <v>0</v>
      </c>
      <c r="N100" s="2"/>
      <c r="O100" s="51">
        <v>192860</v>
      </c>
      <c r="P100" s="30">
        <f t="shared" si="9"/>
        <v>0</v>
      </c>
      <c r="Q100" s="2"/>
      <c r="R100" s="51">
        <v>192860</v>
      </c>
      <c r="S100" s="30">
        <f t="shared" si="10"/>
        <v>0</v>
      </c>
      <c r="T100" s="2"/>
    </row>
    <row r="101" spans="1:20" ht="30" customHeight="1" x14ac:dyDescent="0.15">
      <c r="A101" s="99"/>
      <c r="B101" s="29" t="s">
        <v>225</v>
      </c>
      <c r="C101" s="29"/>
      <c r="D101" s="52">
        <v>141290</v>
      </c>
      <c r="E101" s="31">
        <v>149180</v>
      </c>
      <c r="F101" s="31">
        <v>230123</v>
      </c>
      <c r="G101" s="30">
        <f t="shared" si="8"/>
        <v>80943</v>
      </c>
      <c r="H101" s="41" t="s">
        <v>252</v>
      </c>
      <c r="I101" s="51">
        <v>245329</v>
      </c>
      <c r="J101" s="31">
        <f>I101-F101</f>
        <v>15206</v>
      </c>
      <c r="K101" s="2"/>
      <c r="L101" s="51">
        <v>223516</v>
      </c>
      <c r="M101" s="32">
        <f t="shared" si="7"/>
        <v>-21813</v>
      </c>
      <c r="N101" s="2" t="s">
        <v>477</v>
      </c>
      <c r="O101" s="51">
        <v>223516</v>
      </c>
      <c r="P101" s="30">
        <f t="shared" si="9"/>
        <v>0</v>
      </c>
      <c r="Q101" s="2"/>
      <c r="R101" s="51">
        <v>223516</v>
      </c>
      <c r="S101" s="30">
        <f t="shared" si="10"/>
        <v>0</v>
      </c>
      <c r="T101" s="2"/>
    </row>
    <row r="102" spans="1:20" s="125" customFormat="1" ht="30" customHeight="1" x14ac:dyDescent="0.15">
      <c r="A102" s="99"/>
      <c r="B102" s="100" t="s">
        <v>230</v>
      </c>
      <c r="C102" s="123"/>
      <c r="D102" s="124">
        <v>2137100</v>
      </c>
      <c r="E102" s="95">
        <f>SUM(E98:E101)</f>
        <v>2316242</v>
      </c>
      <c r="F102" s="95">
        <f>SUM(F98:F101)</f>
        <v>1925844</v>
      </c>
      <c r="G102" s="111">
        <f t="shared" si="8"/>
        <v>-390398</v>
      </c>
      <c r="H102" s="113"/>
      <c r="I102" s="118">
        <f>SUM(I98:I101)</f>
        <v>1953208</v>
      </c>
      <c r="J102" s="95">
        <f t="shared" si="6"/>
        <v>27364</v>
      </c>
      <c r="K102" s="119"/>
      <c r="L102" s="118">
        <f>SUM(L98:L101)</f>
        <v>1931395</v>
      </c>
      <c r="M102" s="121">
        <f t="shared" si="7"/>
        <v>-21813</v>
      </c>
      <c r="N102" s="119"/>
      <c r="O102" s="118">
        <f>SUM(O98:O101)</f>
        <v>1931395</v>
      </c>
      <c r="P102" s="111">
        <f t="shared" si="9"/>
        <v>0</v>
      </c>
      <c r="Q102" s="119"/>
      <c r="R102" s="118">
        <f>SUM(R98:R101)</f>
        <v>1931395</v>
      </c>
      <c r="S102" s="111">
        <f t="shared" si="10"/>
        <v>0</v>
      </c>
      <c r="T102" s="119"/>
    </row>
    <row r="103" spans="1:20" ht="30" customHeight="1" x14ac:dyDescent="0.15">
      <c r="A103" s="99"/>
      <c r="B103" s="29" t="s">
        <v>66</v>
      </c>
      <c r="C103" s="29"/>
      <c r="D103" s="52">
        <v>754898</v>
      </c>
      <c r="E103" s="31">
        <v>665305</v>
      </c>
      <c r="F103" s="31">
        <v>608105</v>
      </c>
      <c r="G103" s="30">
        <f t="shared" si="8"/>
        <v>-57200</v>
      </c>
      <c r="H103" s="40" t="s">
        <v>261</v>
      </c>
      <c r="I103" s="51">
        <v>608105</v>
      </c>
      <c r="J103" s="31">
        <f>I103-F103</f>
        <v>0</v>
      </c>
      <c r="K103" s="11"/>
      <c r="L103" s="51">
        <v>608105</v>
      </c>
      <c r="M103" s="32">
        <f t="shared" si="7"/>
        <v>0</v>
      </c>
      <c r="N103" s="2"/>
      <c r="O103" s="51">
        <v>623308</v>
      </c>
      <c r="P103" s="30">
        <f t="shared" si="9"/>
        <v>15203</v>
      </c>
      <c r="Q103" s="2" t="s">
        <v>405</v>
      </c>
      <c r="R103" s="51">
        <v>623308</v>
      </c>
      <c r="S103" s="30">
        <f t="shared" si="10"/>
        <v>0</v>
      </c>
      <c r="T103" s="2"/>
    </row>
    <row r="104" spans="1:20" ht="30" customHeight="1" x14ac:dyDescent="0.15">
      <c r="A104" s="99"/>
      <c r="B104" s="29" t="s">
        <v>67</v>
      </c>
      <c r="C104" s="29"/>
      <c r="D104" s="52">
        <v>729152</v>
      </c>
      <c r="E104" s="31">
        <v>705718</v>
      </c>
      <c r="F104" s="31">
        <v>841886</v>
      </c>
      <c r="G104" s="30">
        <f t="shared" si="8"/>
        <v>136168</v>
      </c>
      <c r="H104" s="40" t="s">
        <v>262</v>
      </c>
      <c r="I104" s="51">
        <v>841853</v>
      </c>
      <c r="J104" s="31">
        <f>I104-F104</f>
        <v>-33</v>
      </c>
      <c r="K104" s="11"/>
      <c r="L104" s="51">
        <v>841853</v>
      </c>
      <c r="M104" s="32">
        <f t="shared" si="7"/>
        <v>0</v>
      </c>
      <c r="N104" s="2"/>
      <c r="O104" s="51">
        <v>841853</v>
      </c>
      <c r="P104" s="30">
        <f t="shared" si="9"/>
        <v>0</v>
      </c>
      <c r="Q104" s="2"/>
      <c r="R104" s="51">
        <v>841853</v>
      </c>
      <c r="S104" s="30">
        <f t="shared" si="10"/>
        <v>0</v>
      </c>
      <c r="T104" s="2"/>
    </row>
    <row r="105" spans="1:20" ht="30" customHeight="1" x14ac:dyDescent="0.15">
      <c r="A105" s="99"/>
      <c r="B105" s="29" t="s">
        <v>68</v>
      </c>
      <c r="C105" s="29"/>
      <c r="D105" s="52">
        <v>147</v>
      </c>
      <c r="E105" s="38">
        <v>115</v>
      </c>
      <c r="F105" s="38">
        <v>1885</v>
      </c>
      <c r="G105" s="30">
        <f t="shared" si="8"/>
        <v>1770</v>
      </c>
      <c r="H105" s="40" t="s">
        <v>263</v>
      </c>
      <c r="I105" s="51">
        <v>1911</v>
      </c>
      <c r="J105" s="31">
        <f t="shared" si="6"/>
        <v>26</v>
      </c>
      <c r="K105" s="11"/>
      <c r="L105" s="51">
        <v>1911</v>
      </c>
      <c r="M105" s="32">
        <f t="shared" si="7"/>
        <v>0</v>
      </c>
      <c r="N105" s="2"/>
      <c r="O105" s="51">
        <v>1911</v>
      </c>
      <c r="P105" s="30">
        <f t="shared" si="9"/>
        <v>0</v>
      </c>
      <c r="Q105" s="2"/>
      <c r="R105" s="51">
        <v>1911</v>
      </c>
      <c r="S105" s="30">
        <f t="shared" si="10"/>
        <v>0</v>
      </c>
      <c r="T105" s="2"/>
    </row>
    <row r="106" spans="1:20" ht="30" customHeight="1" x14ac:dyDescent="0.15">
      <c r="A106" s="99"/>
      <c r="B106" s="29" t="s">
        <v>69</v>
      </c>
      <c r="C106" s="29"/>
      <c r="D106" s="52">
        <v>805512</v>
      </c>
      <c r="E106" s="31">
        <v>894784</v>
      </c>
      <c r="F106" s="31">
        <v>958434</v>
      </c>
      <c r="G106" s="30">
        <f t="shared" si="8"/>
        <v>63650</v>
      </c>
      <c r="H106" s="40" t="s">
        <v>264</v>
      </c>
      <c r="I106" s="51">
        <v>958434</v>
      </c>
      <c r="J106" s="31">
        <f>I106-F106</f>
        <v>0</v>
      </c>
      <c r="K106" s="11"/>
      <c r="L106" s="51">
        <v>960003</v>
      </c>
      <c r="M106" s="32">
        <f t="shared" si="7"/>
        <v>1569</v>
      </c>
      <c r="N106" s="2" t="s">
        <v>405</v>
      </c>
      <c r="O106" s="51">
        <v>959658</v>
      </c>
      <c r="P106" s="30">
        <f t="shared" si="9"/>
        <v>-345</v>
      </c>
      <c r="Q106" s="2"/>
      <c r="R106" s="51">
        <v>959658</v>
      </c>
      <c r="S106" s="30">
        <f t="shared" si="10"/>
        <v>0</v>
      </c>
      <c r="T106" s="2"/>
    </row>
    <row r="107" spans="1:20" ht="30" customHeight="1" x14ac:dyDescent="0.15">
      <c r="A107" s="99"/>
      <c r="B107" s="29" t="s">
        <v>70</v>
      </c>
      <c r="C107" s="29"/>
      <c r="D107" s="52">
        <v>1165</v>
      </c>
      <c r="E107" s="38">
        <v>1122</v>
      </c>
      <c r="F107" s="38">
        <v>1122</v>
      </c>
      <c r="G107" s="30">
        <f t="shared" si="8"/>
        <v>0</v>
      </c>
      <c r="H107" s="40" t="s">
        <v>265</v>
      </c>
      <c r="I107" s="51">
        <v>1122</v>
      </c>
      <c r="J107" s="31">
        <f t="shared" si="6"/>
        <v>0</v>
      </c>
      <c r="K107" s="11"/>
      <c r="L107" s="51">
        <v>1122</v>
      </c>
      <c r="M107" s="32">
        <f t="shared" si="7"/>
        <v>0</v>
      </c>
      <c r="N107" s="2"/>
      <c r="O107" s="51">
        <v>1122</v>
      </c>
      <c r="P107" s="30">
        <f t="shared" si="9"/>
        <v>0</v>
      </c>
      <c r="Q107" s="2"/>
      <c r="R107" s="51">
        <v>1122</v>
      </c>
      <c r="S107" s="30">
        <f t="shared" si="10"/>
        <v>0</v>
      </c>
      <c r="T107" s="2"/>
    </row>
    <row r="108" spans="1:20" ht="30" customHeight="1" x14ac:dyDescent="0.15">
      <c r="A108" s="99"/>
      <c r="B108" s="29" t="s">
        <v>71</v>
      </c>
      <c r="C108" s="29"/>
      <c r="D108" s="52">
        <v>394</v>
      </c>
      <c r="E108" s="38">
        <v>193</v>
      </c>
      <c r="F108" s="38">
        <v>189</v>
      </c>
      <c r="G108" s="30">
        <f t="shared" si="8"/>
        <v>-4</v>
      </c>
      <c r="H108" s="40" t="s">
        <v>266</v>
      </c>
      <c r="I108" s="51">
        <v>189</v>
      </c>
      <c r="J108" s="31">
        <f t="shared" si="6"/>
        <v>0</v>
      </c>
      <c r="K108" s="11"/>
      <c r="L108" s="51">
        <v>189</v>
      </c>
      <c r="M108" s="32">
        <f t="shared" si="7"/>
        <v>0</v>
      </c>
      <c r="N108" s="2"/>
      <c r="O108" s="51">
        <v>189</v>
      </c>
      <c r="P108" s="30">
        <f t="shared" si="9"/>
        <v>0</v>
      </c>
      <c r="Q108" s="2"/>
      <c r="R108" s="51">
        <v>189</v>
      </c>
      <c r="S108" s="30">
        <f t="shared" si="10"/>
        <v>0</v>
      </c>
      <c r="T108" s="2"/>
    </row>
    <row r="109" spans="1:20" s="125" customFormat="1" ht="30" customHeight="1" x14ac:dyDescent="0.15">
      <c r="A109" s="99"/>
      <c r="B109" s="100" t="s">
        <v>72</v>
      </c>
      <c r="C109" s="123"/>
      <c r="D109" s="124">
        <v>2291268</v>
      </c>
      <c r="E109" s="95">
        <f>SUM(E103:E108)</f>
        <v>2267237</v>
      </c>
      <c r="F109" s="95">
        <f>SUM(F103:F108)</f>
        <v>2411621</v>
      </c>
      <c r="G109" s="111">
        <f t="shared" si="8"/>
        <v>144384</v>
      </c>
      <c r="H109" s="113"/>
      <c r="I109" s="118">
        <f>SUM(I103:I108)</f>
        <v>2411614</v>
      </c>
      <c r="J109" s="95">
        <f t="shared" si="6"/>
        <v>-7</v>
      </c>
      <c r="K109" s="119"/>
      <c r="L109" s="118">
        <f>SUM(L103:L108)</f>
        <v>2413183</v>
      </c>
      <c r="M109" s="121">
        <f t="shared" si="7"/>
        <v>1569</v>
      </c>
      <c r="N109" s="119"/>
      <c r="O109" s="118">
        <f>SUM(O103:O108)</f>
        <v>2428041</v>
      </c>
      <c r="P109" s="111">
        <f t="shared" si="9"/>
        <v>14858</v>
      </c>
      <c r="Q109" s="119"/>
      <c r="R109" s="118">
        <f>SUM(R103:R108)</f>
        <v>2428041</v>
      </c>
      <c r="S109" s="111">
        <f t="shared" si="10"/>
        <v>0</v>
      </c>
      <c r="T109" s="119"/>
    </row>
    <row r="110" spans="1:20" ht="30" customHeight="1" x14ac:dyDescent="0.15">
      <c r="A110" s="56" t="s">
        <v>194</v>
      </c>
      <c r="B110" s="56"/>
      <c r="C110" s="58"/>
      <c r="D110" s="62">
        <v>9003737</v>
      </c>
      <c r="E110" s="15">
        <f>E76+E87+E97+E102+E109+E93+E95</f>
        <v>10323396</v>
      </c>
      <c r="F110" s="15">
        <f>F76+F87+F97+F102+F109+F93+F95</f>
        <v>10361897</v>
      </c>
      <c r="G110" s="16">
        <f>F110-E110</f>
        <v>38501</v>
      </c>
      <c r="H110" s="60"/>
      <c r="I110" s="15">
        <f>I76+I87+I97+I102+I109+I93+I95</f>
        <v>10363883</v>
      </c>
      <c r="J110" s="15">
        <f t="shared" si="6"/>
        <v>1986</v>
      </c>
      <c r="K110" s="19"/>
      <c r="L110" s="15">
        <f>L76+L87+L97+L102+L109+L93+L95</f>
        <v>10347242</v>
      </c>
      <c r="M110" s="18">
        <f t="shared" si="7"/>
        <v>-16641</v>
      </c>
      <c r="N110" s="19"/>
      <c r="O110" s="15">
        <f>O76+O87+O97+O102+O109+O93+O95</f>
        <v>10362100</v>
      </c>
      <c r="P110" s="16">
        <f t="shared" si="9"/>
        <v>14858</v>
      </c>
      <c r="Q110" s="19"/>
      <c r="R110" s="15">
        <f>R76+R87+R97+R102+R109+R93+R95</f>
        <v>10362100</v>
      </c>
      <c r="S110" s="16">
        <f t="shared" si="10"/>
        <v>0</v>
      </c>
      <c r="T110" s="19"/>
    </row>
    <row r="111" spans="1:20" ht="30" customHeight="1" x14ac:dyDescent="0.15">
      <c r="A111" s="99" t="s">
        <v>76</v>
      </c>
      <c r="B111" s="29" t="s">
        <v>77</v>
      </c>
      <c r="C111" s="29"/>
      <c r="D111" s="52">
        <v>22455</v>
      </c>
      <c r="E111" s="31">
        <v>1038</v>
      </c>
      <c r="F111" s="31">
        <v>1638</v>
      </c>
      <c r="G111" s="30">
        <f t="shared" si="8"/>
        <v>600</v>
      </c>
      <c r="H111" s="37" t="s">
        <v>408</v>
      </c>
      <c r="I111" s="51">
        <v>1638</v>
      </c>
      <c r="J111" s="31">
        <f t="shared" si="6"/>
        <v>0</v>
      </c>
      <c r="K111" s="2"/>
      <c r="L111" s="51">
        <v>1638</v>
      </c>
      <c r="M111" s="32">
        <f t="shared" si="7"/>
        <v>0</v>
      </c>
      <c r="N111" s="2"/>
      <c r="O111" s="51">
        <v>3038</v>
      </c>
      <c r="P111" s="30">
        <f t="shared" si="9"/>
        <v>1400</v>
      </c>
      <c r="Q111" s="2" t="s">
        <v>494</v>
      </c>
      <c r="R111" s="51">
        <v>3038</v>
      </c>
      <c r="S111" s="30">
        <f t="shared" si="10"/>
        <v>0</v>
      </c>
      <c r="T111" s="2"/>
    </row>
    <row r="112" spans="1:20" ht="30" customHeight="1" x14ac:dyDescent="0.15">
      <c r="A112" s="99"/>
      <c r="B112" s="29" t="s">
        <v>220</v>
      </c>
      <c r="C112" s="29"/>
      <c r="D112" s="52">
        <v>7796</v>
      </c>
      <c r="E112" s="31">
        <v>3622</v>
      </c>
      <c r="F112" s="31">
        <v>3567</v>
      </c>
      <c r="G112" s="30">
        <f t="shared" si="8"/>
        <v>-55</v>
      </c>
      <c r="H112" s="37" t="s">
        <v>355</v>
      </c>
      <c r="I112" s="51">
        <v>3567</v>
      </c>
      <c r="J112" s="31">
        <f t="shared" si="6"/>
        <v>0</v>
      </c>
      <c r="K112" s="2"/>
      <c r="L112" s="51">
        <v>3567</v>
      </c>
      <c r="M112" s="32">
        <f t="shared" si="7"/>
        <v>0</v>
      </c>
      <c r="N112" s="2"/>
      <c r="O112" s="51">
        <v>3567</v>
      </c>
      <c r="P112" s="30">
        <f t="shared" si="9"/>
        <v>0</v>
      </c>
      <c r="Q112" s="3"/>
      <c r="R112" s="51">
        <v>3567</v>
      </c>
      <c r="S112" s="30">
        <f t="shared" si="10"/>
        <v>0</v>
      </c>
      <c r="T112" s="3"/>
    </row>
    <row r="113" spans="1:20" ht="30" customHeight="1" x14ac:dyDescent="0.15">
      <c r="A113" s="99"/>
      <c r="B113" s="29" t="s">
        <v>231</v>
      </c>
      <c r="C113" s="29"/>
      <c r="D113" s="52">
        <v>12637</v>
      </c>
      <c r="E113" s="31">
        <v>11840</v>
      </c>
      <c r="F113" s="31">
        <v>11090</v>
      </c>
      <c r="G113" s="30">
        <f t="shared" si="8"/>
        <v>-750</v>
      </c>
      <c r="H113" s="37" t="s">
        <v>345</v>
      </c>
      <c r="I113" s="51">
        <v>11090</v>
      </c>
      <c r="J113" s="31">
        <f t="shared" si="6"/>
        <v>0</v>
      </c>
      <c r="K113" s="2"/>
      <c r="L113" s="51">
        <v>11090</v>
      </c>
      <c r="M113" s="32">
        <f t="shared" si="7"/>
        <v>0</v>
      </c>
      <c r="N113" s="2"/>
      <c r="O113" s="51">
        <v>11090</v>
      </c>
      <c r="P113" s="30">
        <f t="shared" si="9"/>
        <v>0</v>
      </c>
      <c r="Q113" s="3"/>
      <c r="R113" s="51">
        <v>11090</v>
      </c>
      <c r="S113" s="30">
        <f t="shared" si="10"/>
        <v>0</v>
      </c>
      <c r="T113" s="3"/>
    </row>
    <row r="114" spans="1:20" ht="30" customHeight="1" x14ac:dyDescent="0.15">
      <c r="A114" s="99"/>
      <c r="B114" s="29" t="s">
        <v>219</v>
      </c>
      <c r="C114" s="29"/>
      <c r="D114" s="52">
        <v>29906</v>
      </c>
      <c r="E114" s="31">
        <v>29344</v>
      </c>
      <c r="F114" s="31">
        <v>70863</v>
      </c>
      <c r="G114" s="30">
        <f t="shared" si="8"/>
        <v>41519</v>
      </c>
      <c r="H114" s="37" t="s">
        <v>409</v>
      </c>
      <c r="I114" s="51">
        <v>70863</v>
      </c>
      <c r="J114" s="31">
        <f t="shared" si="6"/>
        <v>0</v>
      </c>
      <c r="K114" s="2"/>
      <c r="L114" s="51">
        <v>70863</v>
      </c>
      <c r="M114" s="32">
        <f t="shared" si="7"/>
        <v>0</v>
      </c>
      <c r="N114" s="2"/>
      <c r="O114" s="51">
        <v>70863</v>
      </c>
      <c r="P114" s="30">
        <f t="shared" si="9"/>
        <v>0</v>
      </c>
      <c r="Q114" s="2"/>
      <c r="R114" s="51">
        <v>70863</v>
      </c>
      <c r="S114" s="30">
        <f t="shared" si="10"/>
        <v>0</v>
      </c>
      <c r="T114" s="2"/>
    </row>
    <row r="115" spans="1:20" ht="30" customHeight="1" x14ac:dyDescent="0.15">
      <c r="A115" s="99"/>
      <c r="B115" s="29" t="s">
        <v>88</v>
      </c>
      <c r="C115" s="29"/>
      <c r="D115" s="52">
        <v>82000</v>
      </c>
      <c r="E115" s="31">
        <v>72000</v>
      </c>
      <c r="F115" s="31">
        <v>72000</v>
      </c>
      <c r="G115" s="30">
        <f t="shared" si="8"/>
        <v>0</v>
      </c>
      <c r="H115" s="37" t="s">
        <v>300</v>
      </c>
      <c r="I115" s="51">
        <v>72000</v>
      </c>
      <c r="J115" s="31">
        <f t="shared" si="6"/>
        <v>0</v>
      </c>
      <c r="K115" s="2"/>
      <c r="L115" s="51">
        <v>72000</v>
      </c>
      <c r="M115" s="32">
        <f t="shared" si="7"/>
        <v>0</v>
      </c>
      <c r="N115" s="2"/>
      <c r="O115" s="51">
        <v>72000</v>
      </c>
      <c r="P115" s="30">
        <f t="shared" si="9"/>
        <v>0</v>
      </c>
      <c r="Q115" s="2"/>
      <c r="R115" s="51">
        <v>72000</v>
      </c>
      <c r="S115" s="30">
        <f t="shared" si="10"/>
        <v>0</v>
      </c>
      <c r="T115" s="2"/>
    </row>
    <row r="116" spans="1:20" ht="30" customHeight="1" x14ac:dyDescent="0.15">
      <c r="A116" s="99"/>
      <c r="B116" s="29" t="s">
        <v>89</v>
      </c>
      <c r="C116" s="29"/>
      <c r="D116" s="52">
        <v>11200</v>
      </c>
      <c r="E116" s="31">
        <v>10140</v>
      </c>
      <c r="F116" s="31">
        <v>10140</v>
      </c>
      <c r="G116" s="30">
        <f t="shared" si="8"/>
        <v>0</v>
      </c>
      <c r="H116" s="37" t="s">
        <v>310</v>
      </c>
      <c r="I116" s="51">
        <v>10140</v>
      </c>
      <c r="J116" s="31">
        <f t="shared" si="6"/>
        <v>0</v>
      </c>
      <c r="K116" s="2"/>
      <c r="L116" s="51">
        <v>10140</v>
      </c>
      <c r="M116" s="32">
        <f t="shared" si="7"/>
        <v>0</v>
      </c>
      <c r="N116" s="2"/>
      <c r="O116" s="51">
        <v>10140</v>
      </c>
      <c r="P116" s="30">
        <f t="shared" si="9"/>
        <v>0</v>
      </c>
      <c r="Q116" s="2"/>
      <c r="R116" s="51">
        <v>10140</v>
      </c>
      <c r="S116" s="30">
        <f t="shared" si="10"/>
        <v>0</v>
      </c>
      <c r="T116" s="2"/>
    </row>
    <row r="117" spans="1:20" ht="30" customHeight="1" x14ac:dyDescent="0.15">
      <c r="A117" s="99"/>
      <c r="B117" s="29" t="s">
        <v>90</v>
      </c>
      <c r="C117" s="29"/>
      <c r="D117" s="52">
        <v>2813</v>
      </c>
      <c r="E117" s="31">
        <v>570</v>
      </c>
      <c r="F117" s="31">
        <v>362</v>
      </c>
      <c r="G117" s="30">
        <f t="shared" si="8"/>
        <v>-208</v>
      </c>
      <c r="H117" s="37" t="s">
        <v>356</v>
      </c>
      <c r="I117" s="51">
        <v>597</v>
      </c>
      <c r="J117" s="31">
        <f t="shared" si="6"/>
        <v>235</v>
      </c>
      <c r="K117" s="2"/>
      <c r="L117" s="51">
        <v>597</v>
      </c>
      <c r="M117" s="32">
        <f t="shared" si="7"/>
        <v>0</v>
      </c>
      <c r="N117" s="2"/>
      <c r="O117" s="51">
        <v>597</v>
      </c>
      <c r="P117" s="30">
        <f t="shared" si="9"/>
        <v>0</v>
      </c>
      <c r="Q117" s="2"/>
      <c r="R117" s="51">
        <v>597</v>
      </c>
      <c r="S117" s="30">
        <f t="shared" si="10"/>
        <v>0</v>
      </c>
      <c r="T117" s="2"/>
    </row>
    <row r="118" spans="1:20" ht="30" customHeight="1" x14ac:dyDescent="0.15">
      <c r="A118" s="99"/>
      <c r="B118" s="29" t="s">
        <v>91</v>
      </c>
      <c r="C118" s="29"/>
      <c r="D118" s="52">
        <v>3181</v>
      </c>
      <c r="E118" s="30">
        <v>3229</v>
      </c>
      <c r="F118" s="30">
        <v>3857</v>
      </c>
      <c r="G118" s="30">
        <f t="shared" si="8"/>
        <v>628</v>
      </c>
      <c r="H118" s="37" t="s">
        <v>301</v>
      </c>
      <c r="I118" s="51">
        <v>3857</v>
      </c>
      <c r="J118" s="31">
        <f t="shared" si="6"/>
        <v>0</v>
      </c>
      <c r="K118" s="2"/>
      <c r="L118" s="51">
        <v>3857</v>
      </c>
      <c r="M118" s="32">
        <f t="shared" si="7"/>
        <v>0</v>
      </c>
      <c r="N118" s="2"/>
      <c r="O118" s="51">
        <v>3857</v>
      </c>
      <c r="P118" s="30">
        <f t="shared" si="9"/>
        <v>0</v>
      </c>
      <c r="Q118" s="2"/>
      <c r="R118" s="51">
        <v>3857</v>
      </c>
      <c r="S118" s="30">
        <f t="shared" si="10"/>
        <v>0</v>
      </c>
      <c r="T118" s="2"/>
    </row>
    <row r="119" spans="1:20" s="125" customFormat="1" ht="30" customHeight="1" x14ac:dyDescent="0.15">
      <c r="A119" s="99"/>
      <c r="B119" s="100" t="s">
        <v>233</v>
      </c>
      <c r="C119" s="123"/>
      <c r="D119" s="124">
        <v>171988</v>
      </c>
      <c r="E119" s="95">
        <f>SUM(E111:E118)</f>
        <v>131783</v>
      </c>
      <c r="F119" s="95">
        <f>SUM(F111:F118)</f>
        <v>173517</v>
      </c>
      <c r="G119" s="111">
        <f t="shared" si="8"/>
        <v>41734</v>
      </c>
      <c r="H119" s="113"/>
      <c r="I119" s="118">
        <f>SUM(I111:I118)</f>
        <v>173752</v>
      </c>
      <c r="J119" s="95">
        <f t="shared" si="6"/>
        <v>235</v>
      </c>
      <c r="K119" s="119"/>
      <c r="L119" s="118">
        <f>SUM(L111:L118)</f>
        <v>173752</v>
      </c>
      <c r="M119" s="121">
        <f t="shared" si="7"/>
        <v>0</v>
      </c>
      <c r="N119" s="119"/>
      <c r="O119" s="118">
        <f>SUM(O111:O118)</f>
        <v>175152</v>
      </c>
      <c r="P119" s="111">
        <f t="shared" si="9"/>
        <v>1400</v>
      </c>
      <c r="Q119" s="119"/>
      <c r="R119" s="118">
        <f>SUM(R111:R118)</f>
        <v>175152</v>
      </c>
      <c r="S119" s="111">
        <f t="shared" si="10"/>
        <v>0</v>
      </c>
      <c r="T119" s="119"/>
    </row>
    <row r="120" spans="1:20" ht="30" customHeight="1" x14ac:dyDescent="0.15">
      <c r="A120" s="99"/>
      <c r="B120" s="29" t="s">
        <v>84</v>
      </c>
      <c r="C120" s="29"/>
      <c r="D120" s="52">
        <v>117660</v>
      </c>
      <c r="E120" s="31">
        <v>170445</v>
      </c>
      <c r="F120" s="31">
        <v>161586</v>
      </c>
      <c r="G120" s="30">
        <f t="shared" si="8"/>
        <v>-8859</v>
      </c>
      <c r="H120" s="37" t="s">
        <v>281</v>
      </c>
      <c r="I120" s="51">
        <v>143477</v>
      </c>
      <c r="J120" s="31">
        <f t="shared" si="6"/>
        <v>-18109</v>
      </c>
      <c r="K120" s="11" t="s">
        <v>479</v>
      </c>
      <c r="L120" s="51">
        <v>143477</v>
      </c>
      <c r="M120" s="32">
        <f t="shared" si="7"/>
        <v>0</v>
      </c>
      <c r="N120" s="2"/>
      <c r="O120" s="51">
        <v>143477</v>
      </c>
      <c r="P120" s="30">
        <f t="shared" si="9"/>
        <v>0</v>
      </c>
      <c r="Q120" s="2"/>
      <c r="R120" s="51">
        <v>143477</v>
      </c>
      <c r="S120" s="30">
        <f t="shared" si="10"/>
        <v>0</v>
      </c>
      <c r="T120" s="2"/>
    </row>
    <row r="121" spans="1:20" ht="30" customHeight="1" x14ac:dyDescent="0.15">
      <c r="A121" s="99"/>
      <c r="B121" s="29" t="s">
        <v>85</v>
      </c>
      <c r="C121" s="29"/>
      <c r="D121" s="52">
        <v>1814</v>
      </c>
      <c r="E121" s="31">
        <v>813</v>
      </c>
      <c r="F121" s="31">
        <v>703</v>
      </c>
      <c r="G121" s="30">
        <f t="shared" si="8"/>
        <v>-110</v>
      </c>
      <c r="H121" s="37" t="s">
        <v>282</v>
      </c>
      <c r="I121" s="51">
        <v>703</v>
      </c>
      <c r="J121" s="31">
        <f t="shared" si="6"/>
        <v>0</v>
      </c>
      <c r="K121" s="11"/>
      <c r="L121" s="51">
        <v>703</v>
      </c>
      <c r="M121" s="32">
        <f t="shared" si="7"/>
        <v>0</v>
      </c>
      <c r="N121" s="2"/>
      <c r="O121" s="51">
        <v>703</v>
      </c>
      <c r="P121" s="30">
        <f t="shared" si="9"/>
        <v>0</v>
      </c>
      <c r="Q121" s="2"/>
      <c r="R121" s="51">
        <v>703</v>
      </c>
      <c r="S121" s="30">
        <f t="shared" si="10"/>
        <v>0</v>
      </c>
      <c r="T121" s="2"/>
    </row>
    <row r="122" spans="1:20" ht="30" customHeight="1" x14ac:dyDescent="0.15">
      <c r="A122" s="99"/>
      <c r="B122" s="29" t="s">
        <v>93</v>
      </c>
      <c r="C122" s="29"/>
      <c r="D122" s="52">
        <v>3806</v>
      </c>
      <c r="E122" s="31">
        <v>2675</v>
      </c>
      <c r="F122" s="31">
        <v>2789</v>
      </c>
      <c r="G122" s="30">
        <f t="shared" si="8"/>
        <v>114</v>
      </c>
      <c r="H122" s="40" t="s">
        <v>383</v>
      </c>
      <c r="I122" s="51">
        <v>2789</v>
      </c>
      <c r="J122" s="31">
        <f t="shared" si="6"/>
        <v>0</v>
      </c>
      <c r="K122" s="11"/>
      <c r="L122" s="51">
        <v>2789</v>
      </c>
      <c r="M122" s="32">
        <f t="shared" si="7"/>
        <v>0</v>
      </c>
      <c r="N122" s="2"/>
      <c r="O122" s="51">
        <v>2789</v>
      </c>
      <c r="P122" s="30">
        <f t="shared" si="9"/>
        <v>0</v>
      </c>
      <c r="Q122" s="2"/>
      <c r="R122" s="51">
        <v>2789</v>
      </c>
      <c r="S122" s="30">
        <f t="shared" si="10"/>
        <v>0</v>
      </c>
      <c r="T122" s="2"/>
    </row>
    <row r="123" spans="1:20" ht="30" customHeight="1" x14ac:dyDescent="0.15">
      <c r="A123" s="99"/>
      <c r="B123" s="29" t="s">
        <v>94</v>
      </c>
      <c r="C123" s="29"/>
      <c r="D123" s="52">
        <v>9085</v>
      </c>
      <c r="E123" s="31">
        <v>10977</v>
      </c>
      <c r="F123" s="31">
        <v>10164</v>
      </c>
      <c r="G123" s="30">
        <f t="shared" si="8"/>
        <v>-813</v>
      </c>
      <c r="H123" s="40" t="s">
        <v>283</v>
      </c>
      <c r="I123" s="51">
        <v>9977</v>
      </c>
      <c r="J123" s="31">
        <f t="shared" si="6"/>
        <v>-187</v>
      </c>
      <c r="K123" s="11"/>
      <c r="L123" s="51">
        <v>9977</v>
      </c>
      <c r="M123" s="32">
        <f t="shared" si="7"/>
        <v>0</v>
      </c>
      <c r="N123" s="2"/>
      <c r="O123" s="51">
        <v>9977</v>
      </c>
      <c r="P123" s="30">
        <f t="shared" si="9"/>
        <v>0</v>
      </c>
      <c r="Q123" s="2"/>
      <c r="R123" s="51">
        <v>9977</v>
      </c>
      <c r="S123" s="30">
        <f t="shared" si="10"/>
        <v>0</v>
      </c>
      <c r="T123" s="2"/>
    </row>
    <row r="124" spans="1:20" ht="46.5" customHeight="1" x14ac:dyDescent="0.15">
      <c r="A124" s="99"/>
      <c r="B124" s="29" t="s">
        <v>95</v>
      </c>
      <c r="C124" s="29"/>
      <c r="D124" s="52">
        <v>6318</v>
      </c>
      <c r="E124" s="31">
        <v>6266</v>
      </c>
      <c r="F124" s="31">
        <v>3912</v>
      </c>
      <c r="G124" s="30">
        <f t="shared" si="8"/>
        <v>-2354</v>
      </c>
      <c r="H124" s="40" t="s">
        <v>284</v>
      </c>
      <c r="I124" s="51">
        <v>3898</v>
      </c>
      <c r="J124" s="31">
        <f t="shared" si="6"/>
        <v>-14</v>
      </c>
      <c r="K124" s="11"/>
      <c r="L124" s="51">
        <v>3898</v>
      </c>
      <c r="M124" s="32">
        <f t="shared" si="7"/>
        <v>0</v>
      </c>
      <c r="N124" s="2"/>
      <c r="O124" s="51">
        <v>3898</v>
      </c>
      <c r="P124" s="30">
        <f t="shared" si="9"/>
        <v>0</v>
      </c>
      <c r="Q124" s="2"/>
      <c r="R124" s="51">
        <v>3898</v>
      </c>
      <c r="S124" s="30">
        <f t="shared" si="10"/>
        <v>0</v>
      </c>
      <c r="T124" s="2"/>
    </row>
    <row r="125" spans="1:20" ht="30" customHeight="1" x14ac:dyDescent="0.15">
      <c r="A125" s="99"/>
      <c r="B125" s="29" t="s">
        <v>96</v>
      </c>
      <c r="C125" s="29"/>
      <c r="D125" s="52">
        <v>292819</v>
      </c>
      <c r="E125" s="31">
        <v>293097</v>
      </c>
      <c r="F125" s="31">
        <v>348921</v>
      </c>
      <c r="G125" s="30">
        <f t="shared" si="8"/>
        <v>55824</v>
      </c>
      <c r="H125" s="40" t="s">
        <v>285</v>
      </c>
      <c r="I125" s="51">
        <v>339340</v>
      </c>
      <c r="J125" s="31">
        <f t="shared" si="6"/>
        <v>-9581</v>
      </c>
      <c r="K125" s="11" t="s">
        <v>480</v>
      </c>
      <c r="L125" s="51">
        <v>339340</v>
      </c>
      <c r="M125" s="32">
        <f t="shared" si="7"/>
        <v>0</v>
      </c>
      <c r="N125" s="2"/>
      <c r="O125" s="51">
        <v>339340</v>
      </c>
      <c r="P125" s="30">
        <f t="shared" si="9"/>
        <v>0</v>
      </c>
      <c r="Q125" s="11"/>
      <c r="R125" s="51">
        <v>339340</v>
      </c>
      <c r="S125" s="30">
        <f t="shared" si="10"/>
        <v>0</v>
      </c>
      <c r="T125" s="2"/>
    </row>
    <row r="126" spans="1:20" ht="30" customHeight="1" x14ac:dyDescent="0.15">
      <c r="A126" s="99"/>
      <c r="B126" s="29" t="s">
        <v>97</v>
      </c>
      <c r="C126" s="29"/>
      <c r="D126" s="52">
        <v>141048</v>
      </c>
      <c r="E126" s="31">
        <v>80749</v>
      </c>
      <c r="F126" s="31">
        <v>75508</v>
      </c>
      <c r="G126" s="30">
        <f t="shared" si="8"/>
        <v>-5241</v>
      </c>
      <c r="H126" s="40" t="s">
        <v>481</v>
      </c>
      <c r="I126" s="51">
        <v>50871</v>
      </c>
      <c r="J126" s="31">
        <f t="shared" si="6"/>
        <v>-24637</v>
      </c>
      <c r="K126" s="11" t="s">
        <v>482</v>
      </c>
      <c r="L126" s="51">
        <v>50871</v>
      </c>
      <c r="M126" s="32">
        <f t="shared" si="7"/>
        <v>0</v>
      </c>
      <c r="N126" s="2"/>
      <c r="O126" s="51">
        <v>50871</v>
      </c>
      <c r="P126" s="30">
        <f t="shared" si="9"/>
        <v>0</v>
      </c>
      <c r="Q126" s="2"/>
      <c r="R126" s="51">
        <v>50871</v>
      </c>
      <c r="S126" s="30">
        <f t="shared" si="10"/>
        <v>0</v>
      </c>
      <c r="T126" s="2"/>
    </row>
    <row r="127" spans="1:20" ht="30" customHeight="1" x14ac:dyDescent="0.15">
      <c r="A127" s="99"/>
      <c r="B127" s="29" t="s">
        <v>98</v>
      </c>
      <c r="C127" s="29"/>
      <c r="D127" s="52">
        <v>145200</v>
      </c>
      <c r="E127" s="31">
        <v>203260</v>
      </c>
      <c r="F127" s="31">
        <v>173010</v>
      </c>
      <c r="G127" s="30">
        <f t="shared" si="8"/>
        <v>-30250</v>
      </c>
      <c r="H127" s="40" t="s">
        <v>361</v>
      </c>
      <c r="I127" s="51">
        <v>173010</v>
      </c>
      <c r="J127" s="31">
        <f t="shared" si="6"/>
        <v>0</v>
      </c>
      <c r="K127" s="11"/>
      <c r="L127" s="51">
        <v>173010</v>
      </c>
      <c r="M127" s="32">
        <f t="shared" si="7"/>
        <v>0</v>
      </c>
      <c r="N127" s="2"/>
      <c r="O127" s="51">
        <v>173010</v>
      </c>
      <c r="P127" s="30">
        <f t="shared" si="9"/>
        <v>0</v>
      </c>
      <c r="Q127" s="2"/>
      <c r="R127" s="51">
        <v>173010</v>
      </c>
      <c r="S127" s="30">
        <f t="shared" si="10"/>
        <v>0</v>
      </c>
      <c r="T127" s="2"/>
    </row>
    <row r="128" spans="1:20" ht="30" customHeight="1" x14ac:dyDescent="0.15">
      <c r="A128" s="99"/>
      <c r="B128" s="29" t="s">
        <v>99</v>
      </c>
      <c r="C128" s="29"/>
      <c r="D128" s="52">
        <v>100</v>
      </c>
      <c r="E128" s="38">
        <v>53</v>
      </c>
      <c r="F128" s="38">
        <v>54</v>
      </c>
      <c r="G128" s="30">
        <f t="shared" si="8"/>
        <v>1</v>
      </c>
      <c r="H128" s="40" t="s">
        <v>384</v>
      </c>
      <c r="I128" s="51">
        <v>53</v>
      </c>
      <c r="J128" s="31">
        <f t="shared" si="6"/>
        <v>-1</v>
      </c>
      <c r="K128" s="2"/>
      <c r="L128" s="51">
        <v>53</v>
      </c>
      <c r="M128" s="32">
        <f t="shared" si="7"/>
        <v>0</v>
      </c>
      <c r="N128" s="2"/>
      <c r="O128" s="51">
        <v>53</v>
      </c>
      <c r="P128" s="30">
        <f t="shared" si="9"/>
        <v>0</v>
      </c>
      <c r="Q128" s="2"/>
      <c r="R128" s="51">
        <v>53</v>
      </c>
      <c r="S128" s="30">
        <f t="shared" si="10"/>
        <v>0</v>
      </c>
      <c r="T128" s="2"/>
    </row>
    <row r="129" spans="1:20" ht="30" customHeight="1" x14ac:dyDescent="0.15">
      <c r="A129" s="99"/>
      <c r="B129" s="29" t="s">
        <v>100</v>
      </c>
      <c r="C129" s="29"/>
      <c r="D129" s="52">
        <v>19950</v>
      </c>
      <c r="E129" s="31">
        <v>33400</v>
      </c>
      <c r="F129" s="31">
        <v>27900</v>
      </c>
      <c r="G129" s="30">
        <f t="shared" si="8"/>
        <v>-5500</v>
      </c>
      <c r="H129" s="40" t="s">
        <v>385</v>
      </c>
      <c r="I129" s="51">
        <v>27900</v>
      </c>
      <c r="J129" s="31">
        <f t="shared" si="6"/>
        <v>0</v>
      </c>
      <c r="K129" s="2"/>
      <c r="L129" s="51">
        <v>27900</v>
      </c>
      <c r="M129" s="32">
        <f t="shared" si="7"/>
        <v>0</v>
      </c>
      <c r="N129" s="2"/>
      <c r="O129" s="51">
        <v>27900</v>
      </c>
      <c r="P129" s="30">
        <f t="shared" si="9"/>
        <v>0</v>
      </c>
      <c r="Q129" s="2"/>
      <c r="R129" s="51">
        <v>27900</v>
      </c>
      <c r="S129" s="30">
        <f t="shared" si="10"/>
        <v>0</v>
      </c>
      <c r="T129" s="2"/>
    </row>
    <row r="130" spans="1:20" ht="30" customHeight="1" x14ac:dyDescent="0.15">
      <c r="A130" s="99"/>
      <c r="B130" s="29" t="s">
        <v>101</v>
      </c>
      <c r="C130" s="29"/>
      <c r="D130" s="52">
        <v>3150</v>
      </c>
      <c r="E130" s="31">
        <v>3014</v>
      </c>
      <c r="F130" s="31">
        <v>3014</v>
      </c>
      <c r="G130" s="30">
        <f t="shared" si="8"/>
        <v>0</v>
      </c>
      <c r="H130" s="40" t="s">
        <v>286</v>
      </c>
      <c r="I130" s="51">
        <v>3014</v>
      </c>
      <c r="J130" s="31">
        <f t="shared" si="6"/>
        <v>0</v>
      </c>
      <c r="K130" s="2"/>
      <c r="L130" s="51">
        <v>3014</v>
      </c>
      <c r="M130" s="32">
        <f t="shared" si="7"/>
        <v>0</v>
      </c>
      <c r="N130" s="2"/>
      <c r="O130" s="51">
        <v>3014</v>
      </c>
      <c r="P130" s="30">
        <f t="shared" si="9"/>
        <v>0</v>
      </c>
      <c r="Q130" s="2"/>
      <c r="R130" s="51">
        <v>3014</v>
      </c>
      <c r="S130" s="30">
        <f t="shared" si="10"/>
        <v>0</v>
      </c>
      <c r="T130" s="2"/>
    </row>
    <row r="131" spans="1:20" ht="30" customHeight="1" x14ac:dyDescent="0.15">
      <c r="A131" s="99"/>
      <c r="B131" s="29" t="s">
        <v>102</v>
      </c>
      <c r="C131" s="29"/>
      <c r="D131" s="52">
        <v>80643</v>
      </c>
      <c r="E131" s="31">
        <v>152100</v>
      </c>
      <c r="F131" s="31">
        <v>48967</v>
      </c>
      <c r="G131" s="30">
        <f t="shared" si="8"/>
        <v>-103133</v>
      </c>
      <c r="H131" s="40" t="s">
        <v>457</v>
      </c>
      <c r="I131" s="51">
        <v>48967</v>
      </c>
      <c r="J131" s="31">
        <f t="shared" si="6"/>
        <v>0</v>
      </c>
      <c r="K131" s="11"/>
      <c r="L131" s="51">
        <v>48967</v>
      </c>
      <c r="M131" s="32">
        <f t="shared" si="7"/>
        <v>0</v>
      </c>
      <c r="N131" s="2"/>
      <c r="O131" s="51">
        <v>48967</v>
      </c>
      <c r="P131" s="30">
        <f t="shared" si="9"/>
        <v>0</v>
      </c>
      <c r="Q131" s="2"/>
      <c r="R131" s="51">
        <v>48967</v>
      </c>
      <c r="S131" s="30">
        <f t="shared" si="10"/>
        <v>0</v>
      </c>
      <c r="T131" s="2"/>
    </row>
    <row r="132" spans="1:20" ht="30" customHeight="1" x14ac:dyDescent="0.15">
      <c r="A132" s="99"/>
      <c r="B132" s="29" t="s">
        <v>103</v>
      </c>
      <c r="C132" s="29"/>
      <c r="D132" s="52">
        <v>1064</v>
      </c>
      <c r="E132" s="30">
        <v>1679</v>
      </c>
      <c r="F132" s="30">
        <v>1417</v>
      </c>
      <c r="G132" s="30">
        <f t="shared" si="8"/>
        <v>-262</v>
      </c>
      <c r="H132" s="40" t="s">
        <v>287</v>
      </c>
      <c r="I132" s="51">
        <v>1417</v>
      </c>
      <c r="J132" s="31">
        <f t="shared" si="6"/>
        <v>0</v>
      </c>
      <c r="K132" s="2"/>
      <c r="L132" s="51">
        <v>1417</v>
      </c>
      <c r="M132" s="32">
        <f t="shared" si="7"/>
        <v>0</v>
      </c>
      <c r="N132" s="2"/>
      <c r="O132" s="51">
        <v>1417</v>
      </c>
      <c r="P132" s="30">
        <f t="shared" si="9"/>
        <v>0</v>
      </c>
      <c r="Q132" s="2"/>
      <c r="R132" s="51">
        <v>1417</v>
      </c>
      <c r="S132" s="30">
        <f t="shared" si="10"/>
        <v>0</v>
      </c>
      <c r="T132" s="2"/>
    </row>
    <row r="133" spans="1:20" ht="30" customHeight="1" x14ac:dyDescent="0.15">
      <c r="A133" s="99"/>
      <c r="B133" s="29" t="s">
        <v>104</v>
      </c>
      <c r="C133" s="29"/>
      <c r="D133" s="52">
        <v>19072</v>
      </c>
      <c r="E133" s="31">
        <v>27481</v>
      </c>
      <c r="F133" s="31">
        <v>56497</v>
      </c>
      <c r="G133" s="30">
        <f t="shared" si="8"/>
        <v>29016</v>
      </c>
      <c r="H133" s="40" t="s">
        <v>386</v>
      </c>
      <c r="I133" s="51">
        <v>23497</v>
      </c>
      <c r="J133" s="31">
        <f t="shared" si="6"/>
        <v>-33000</v>
      </c>
      <c r="K133" s="2" t="s">
        <v>483</v>
      </c>
      <c r="L133" s="51">
        <v>23497</v>
      </c>
      <c r="M133" s="32">
        <f t="shared" si="7"/>
        <v>0</v>
      </c>
      <c r="N133" s="2"/>
      <c r="O133" s="51">
        <v>23497</v>
      </c>
      <c r="P133" s="30">
        <f t="shared" si="9"/>
        <v>0</v>
      </c>
      <c r="Q133" s="2"/>
      <c r="R133" s="51">
        <v>23497</v>
      </c>
      <c r="S133" s="30">
        <f t="shared" si="10"/>
        <v>0</v>
      </c>
      <c r="T133" s="2"/>
    </row>
    <row r="134" spans="1:20" ht="30" customHeight="1" x14ac:dyDescent="0.15">
      <c r="A134" s="99"/>
      <c r="B134" s="29" t="s">
        <v>105</v>
      </c>
      <c r="C134" s="29"/>
      <c r="D134" s="52">
        <v>660</v>
      </c>
      <c r="E134" s="38">
        <v>686</v>
      </c>
      <c r="F134" s="38">
        <v>884</v>
      </c>
      <c r="G134" s="30">
        <f t="shared" si="8"/>
        <v>198</v>
      </c>
      <c r="H134" s="40" t="s">
        <v>458</v>
      </c>
      <c r="I134" s="51">
        <v>884</v>
      </c>
      <c r="J134" s="31">
        <f t="shared" si="6"/>
        <v>0</v>
      </c>
      <c r="K134" s="2"/>
      <c r="L134" s="51">
        <v>884</v>
      </c>
      <c r="M134" s="32">
        <f t="shared" si="7"/>
        <v>0</v>
      </c>
      <c r="N134" s="2"/>
      <c r="O134" s="51">
        <v>884</v>
      </c>
      <c r="P134" s="30">
        <f t="shared" si="9"/>
        <v>0</v>
      </c>
      <c r="Q134" s="2"/>
      <c r="R134" s="51">
        <v>884</v>
      </c>
      <c r="S134" s="30">
        <f t="shared" si="10"/>
        <v>0</v>
      </c>
      <c r="T134" s="2"/>
    </row>
    <row r="135" spans="1:20" ht="30.75" customHeight="1" x14ac:dyDescent="0.15">
      <c r="A135" s="99"/>
      <c r="B135" s="29" t="s">
        <v>92</v>
      </c>
      <c r="C135" s="29"/>
      <c r="D135" s="52">
        <v>50</v>
      </c>
      <c r="E135" s="38">
        <v>50</v>
      </c>
      <c r="F135" s="38">
        <v>50</v>
      </c>
      <c r="G135" s="30">
        <f t="shared" si="8"/>
        <v>0</v>
      </c>
      <c r="H135" s="37" t="s">
        <v>288</v>
      </c>
      <c r="I135" s="51">
        <v>50</v>
      </c>
      <c r="J135" s="31">
        <f t="shared" si="6"/>
        <v>0</v>
      </c>
      <c r="K135" s="2"/>
      <c r="L135" s="51">
        <v>50</v>
      </c>
      <c r="M135" s="32">
        <f t="shared" si="7"/>
        <v>0</v>
      </c>
      <c r="N135" s="2"/>
      <c r="O135" s="51">
        <v>50</v>
      </c>
      <c r="P135" s="30">
        <f t="shared" si="9"/>
        <v>0</v>
      </c>
      <c r="Q135" s="2"/>
      <c r="R135" s="51">
        <v>50</v>
      </c>
      <c r="S135" s="30">
        <f t="shared" si="10"/>
        <v>0</v>
      </c>
      <c r="T135" s="2"/>
    </row>
    <row r="136" spans="1:20" ht="30" customHeight="1" x14ac:dyDescent="0.15">
      <c r="A136" s="99"/>
      <c r="B136" s="29" t="s">
        <v>106</v>
      </c>
      <c r="C136" s="29"/>
      <c r="D136" s="52">
        <v>50</v>
      </c>
      <c r="E136" s="38">
        <v>50</v>
      </c>
      <c r="F136" s="38">
        <v>50</v>
      </c>
      <c r="G136" s="30">
        <f t="shared" si="8"/>
        <v>0</v>
      </c>
      <c r="H136" s="40" t="s">
        <v>289</v>
      </c>
      <c r="I136" s="33">
        <v>50</v>
      </c>
      <c r="J136" s="31">
        <f t="shared" si="6"/>
        <v>0</v>
      </c>
      <c r="K136" s="2"/>
      <c r="L136" s="33">
        <v>50</v>
      </c>
      <c r="M136" s="32">
        <f t="shared" si="7"/>
        <v>0</v>
      </c>
      <c r="N136" s="2"/>
      <c r="O136" s="33">
        <v>50</v>
      </c>
      <c r="P136" s="30">
        <f t="shared" si="9"/>
        <v>0</v>
      </c>
      <c r="Q136" s="2"/>
      <c r="R136" s="33">
        <v>50</v>
      </c>
      <c r="S136" s="30">
        <f t="shared" si="10"/>
        <v>0</v>
      </c>
      <c r="T136" s="2"/>
    </row>
    <row r="137" spans="1:20" s="125" customFormat="1" ht="30" customHeight="1" x14ac:dyDescent="0.15">
      <c r="A137" s="99"/>
      <c r="B137" s="100" t="s">
        <v>107</v>
      </c>
      <c r="C137" s="123"/>
      <c r="D137" s="124">
        <v>842489</v>
      </c>
      <c r="E137" s="95">
        <f>SUM(E120:E136)</f>
        <v>986795</v>
      </c>
      <c r="F137" s="95">
        <f>SUM(F120:F136)</f>
        <v>915426</v>
      </c>
      <c r="G137" s="111">
        <f t="shared" si="8"/>
        <v>-71369</v>
      </c>
      <c r="H137" s="113"/>
      <c r="I137" s="118">
        <f>SUM(I120:I136)</f>
        <v>829897</v>
      </c>
      <c r="J137" s="95">
        <f t="shared" ref="J137:J158" si="12">I137-F137</f>
        <v>-85529</v>
      </c>
      <c r="K137" s="119"/>
      <c r="L137" s="118">
        <f>SUM(L120:L136)</f>
        <v>829897</v>
      </c>
      <c r="M137" s="121">
        <f t="shared" ref="M137:M200" si="13">L137-I137</f>
        <v>0</v>
      </c>
      <c r="N137" s="119"/>
      <c r="O137" s="118">
        <f>SUM(O120:O136)</f>
        <v>829897</v>
      </c>
      <c r="P137" s="111">
        <f t="shared" si="9"/>
        <v>0</v>
      </c>
      <c r="Q137" s="119"/>
      <c r="R137" s="118">
        <f>SUM(R120:R136)</f>
        <v>829897</v>
      </c>
      <c r="S137" s="111">
        <f t="shared" si="10"/>
        <v>0</v>
      </c>
      <c r="T137" s="119"/>
    </row>
    <row r="138" spans="1:20" ht="30" customHeight="1" x14ac:dyDescent="0.15">
      <c r="A138" s="99"/>
      <c r="B138" s="29" t="s">
        <v>78</v>
      </c>
      <c r="C138" s="29"/>
      <c r="D138" s="52">
        <v>8143</v>
      </c>
      <c r="E138" s="31">
        <v>8836</v>
      </c>
      <c r="F138" s="31">
        <v>14411</v>
      </c>
      <c r="G138" s="30">
        <f t="shared" si="8"/>
        <v>5575</v>
      </c>
      <c r="H138" s="37" t="s">
        <v>359</v>
      </c>
      <c r="I138" s="12">
        <v>14411</v>
      </c>
      <c r="J138" s="31">
        <f t="shared" si="12"/>
        <v>0</v>
      </c>
      <c r="K138" s="5"/>
      <c r="L138" s="12">
        <v>12809</v>
      </c>
      <c r="M138" s="32">
        <f t="shared" si="13"/>
        <v>-1602</v>
      </c>
      <c r="N138" s="5" t="s">
        <v>425</v>
      </c>
      <c r="O138" s="12">
        <v>12809</v>
      </c>
      <c r="P138" s="30">
        <f t="shared" si="9"/>
        <v>0</v>
      </c>
      <c r="Q138" s="5"/>
      <c r="R138" s="12">
        <v>12809</v>
      </c>
      <c r="S138" s="30">
        <f t="shared" si="10"/>
        <v>0</v>
      </c>
      <c r="T138" s="5"/>
    </row>
    <row r="139" spans="1:20" ht="30" customHeight="1" x14ac:dyDescent="0.15">
      <c r="A139" s="99"/>
      <c r="B139" s="29" t="s">
        <v>79</v>
      </c>
      <c r="C139" s="29"/>
      <c r="D139" s="52">
        <v>6596</v>
      </c>
      <c r="E139" s="31">
        <v>4653</v>
      </c>
      <c r="F139" s="31">
        <v>4593</v>
      </c>
      <c r="G139" s="30">
        <f t="shared" si="8"/>
        <v>-60</v>
      </c>
      <c r="H139" s="37" t="s">
        <v>295</v>
      </c>
      <c r="I139" s="12">
        <v>4812</v>
      </c>
      <c r="J139" s="31">
        <f t="shared" si="12"/>
        <v>219</v>
      </c>
      <c r="K139" s="5"/>
      <c r="L139" s="12">
        <v>4812</v>
      </c>
      <c r="M139" s="32">
        <f t="shared" si="13"/>
        <v>0</v>
      </c>
      <c r="N139" s="5"/>
      <c r="O139" s="12">
        <v>4812</v>
      </c>
      <c r="P139" s="30">
        <f t="shared" si="9"/>
        <v>0</v>
      </c>
      <c r="Q139" s="5"/>
      <c r="R139" s="12">
        <v>4812</v>
      </c>
      <c r="S139" s="30">
        <f t="shared" si="10"/>
        <v>0</v>
      </c>
      <c r="T139" s="5"/>
    </row>
    <row r="140" spans="1:20" ht="30" customHeight="1" x14ac:dyDescent="0.15">
      <c r="A140" s="99"/>
      <c r="B140" s="29" t="s">
        <v>80</v>
      </c>
      <c r="C140" s="29"/>
      <c r="D140" s="52">
        <v>3144</v>
      </c>
      <c r="E140" s="31">
        <v>2494</v>
      </c>
      <c r="F140" s="31">
        <v>4091</v>
      </c>
      <c r="G140" s="30">
        <f t="shared" si="8"/>
        <v>1597</v>
      </c>
      <c r="H140" s="37" t="s">
        <v>360</v>
      </c>
      <c r="I140" s="12">
        <v>3569</v>
      </c>
      <c r="J140" s="31">
        <f t="shared" si="12"/>
        <v>-522</v>
      </c>
      <c r="K140" s="2"/>
      <c r="L140" s="12">
        <v>3569</v>
      </c>
      <c r="M140" s="32">
        <f t="shared" si="13"/>
        <v>0</v>
      </c>
      <c r="N140" s="5"/>
      <c r="O140" s="12">
        <v>3569</v>
      </c>
      <c r="P140" s="30">
        <f t="shared" si="9"/>
        <v>0</v>
      </c>
      <c r="Q140" s="5"/>
      <c r="R140" s="12">
        <v>3569</v>
      </c>
      <c r="S140" s="30">
        <f t="shared" si="10"/>
        <v>0</v>
      </c>
      <c r="T140" s="5"/>
    </row>
    <row r="141" spans="1:20" ht="30" customHeight="1" x14ac:dyDescent="0.15">
      <c r="A141" s="99"/>
      <c r="B141" s="29" t="s">
        <v>81</v>
      </c>
      <c r="C141" s="29"/>
      <c r="D141" s="52">
        <v>13446</v>
      </c>
      <c r="E141" s="31">
        <v>9418</v>
      </c>
      <c r="F141" s="31">
        <v>14653</v>
      </c>
      <c r="G141" s="30">
        <f t="shared" si="8"/>
        <v>5235</v>
      </c>
      <c r="H141" s="37" t="s">
        <v>410</v>
      </c>
      <c r="I141" s="12">
        <v>11460</v>
      </c>
      <c r="J141" s="31">
        <f t="shared" si="12"/>
        <v>-3193</v>
      </c>
      <c r="K141" s="11" t="s">
        <v>484</v>
      </c>
      <c r="L141" s="12">
        <v>11460</v>
      </c>
      <c r="M141" s="32">
        <f t="shared" si="13"/>
        <v>0</v>
      </c>
      <c r="N141" s="5"/>
      <c r="O141" s="12">
        <v>11460</v>
      </c>
      <c r="P141" s="30">
        <f t="shared" si="9"/>
        <v>0</v>
      </c>
      <c r="Q141" s="5"/>
      <c r="R141" s="12">
        <v>11460</v>
      </c>
      <c r="S141" s="30">
        <f t="shared" si="10"/>
        <v>0</v>
      </c>
      <c r="T141" s="5"/>
    </row>
    <row r="142" spans="1:20" ht="30" customHeight="1" x14ac:dyDescent="0.15">
      <c r="A142" s="99"/>
      <c r="B142" s="29" t="s">
        <v>82</v>
      </c>
      <c r="C142" s="29"/>
      <c r="D142" s="52">
        <v>143</v>
      </c>
      <c r="E142" s="31">
        <v>139</v>
      </c>
      <c r="F142" s="31">
        <v>139</v>
      </c>
      <c r="G142" s="30">
        <f t="shared" si="8"/>
        <v>0</v>
      </c>
      <c r="H142" s="37" t="s">
        <v>296</v>
      </c>
      <c r="I142" s="12">
        <v>139</v>
      </c>
      <c r="J142" s="31">
        <f t="shared" si="12"/>
        <v>0</v>
      </c>
      <c r="K142" s="5"/>
      <c r="L142" s="12">
        <v>139</v>
      </c>
      <c r="M142" s="32">
        <f t="shared" si="13"/>
        <v>0</v>
      </c>
      <c r="N142" s="5"/>
      <c r="O142" s="12">
        <v>139</v>
      </c>
      <c r="P142" s="30">
        <f t="shared" si="9"/>
        <v>0</v>
      </c>
      <c r="Q142" s="5"/>
      <c r="R142" s="12">
        <v>139</v>
      </c>
      <c r="S142" s="30">
        <f t="shared" si="10"/>
        <v>0</v>
      </c>
      <c r="T142" s="5"/>
    </row>
    <row r="143" spans="1:20" ht="30" customHeight="1" x14ac:dyDescent="0.15">
      <c r="A143" s="99"/>
      <c r="B143" s="29" t="s">
        <v>83</v>
      </c>
      <c r="C143" s="29"/>
      <c r="D143" s="52">
        <v>450</v>
      </c>
      <c r="E143" s="31">
        <v>450</v>
      </c>
      <c r="F143" s="31">
        <v>450</v>
      </c>
      <c r="G143" s="30">
        <f t="shared" si="8"/>
        <v>0</v>
      </c>
      <c r="H143" s="37" t="s">
        <v>297</v>
      </c>
      <c r="I143" s="12">
        <v>450</v>
      </c>
      <c r="J143" s="31">
        <f t="shared" si="12"/>
        <v>0</v>
      </c>
      <c r="K143" s="5"/>
      <c r="L143" s="12">
        <v>450</v>
      </c>
      <c r="M143" s="32">
        <f t="shared" si="13"/>
        <v>0</v>
      </c>
      <c r="N143" s="5"/>
      <c r="O143" s="12">
        <v>450</v>
      </c>
      <c r="P143" s="30">
        <f t="shared" si="9"/>
        <v>0</v>
      </c>
      <c r="Q143" s="5"/>
      <c r="R143" s="12">
        <v>450</v>
      </c>
      <c r="S143" s="30">
        <f t="shared" si="10"/>
        <v>0</v>
      </c>
      <c r="T143" s="5"/>
    </row>
    <row r="144" spans="1:20" ht="30" customHeight="1" x14ac:dyDescent="0.15">
      <c r="A144" s="99"/>
      <c r="B144" s="29" t="s">
        <v>86</v>
      </c>
      <c r="C144" s="29"/>
      <c r="D144" s="52">
        <v>895</v>
      </c>
      <c r="E144" s="31">
        <v>344</v>
      </c>
      <c r="F144" s="31">
        <v>294</v>
      </c>
      <c r="G144" s="30">
        <f t="shared" ref="G144:G207" si="14">F144-E144</f>
        <v>-50</v>
      </c>
      <c r="H144" s="37" t="s">
        <v>298</v>
      </c>
      <c r="I144" s="12">
        <v>294</v>
      </c>
      <c r="J144" s="31">
        <f t="shared" si="12"/>
        <v>0</v>
      </c>
      <c r="K144" s="5"/>
      <c r="L144" s="12">
        <v>294</v>
      </c>
      <c r="M144" s="32">
        <f t="shared" si="13"/>
        <v>0</v>
      </c>
      <c r="N144" s="5"/>
      <c r="O144" s="12">
        <v>294</v>
      </c>
      <c r="P144" s="30">
        <f t="shared" si="9"/>
        <v>0</v>
      </c>
      <c r="Q144" s="5"/>
      <c r="R144" s="12">
        <v>294</v>
      </c>
      <c r="S144" s="30">
        <f t="shared" si="10"/>
        <v>0</v>
      </c>
      <c r="T144" s="5"/>
    </row>
    <row r="145" spans="1:20" ht="30" customHeight="1" x14ac:dyDescent="0.15">
      <c r="A145" s="99"/>
      <c r="B145" s="29" t="s">
        <v>87</v>
      </c>
      <c r="C145" s="29"/>
      <c r="D145" s="52">
        <v>50</v>
      </c>
      <c r="E145" s="31">
        <v>17</v>
      </c>
      <c r="F145" s="31">
        <v>17</v>
      </c>
      <c r="G145" s="30">
        <f t="shared" si="14"/>
        <v>0</v>
      </c>
      <c r="H145" s="37" t="s">
        <v>299</v>
      </c>
      <c r="I145" s="12">
        <v>17</v>
      </c>
      <c r="J145" s="31">
        <f t="shared" si="12"/>
        <v>0</v>
      </c>
      <c r="K145" s="5"/>
      <c r="L145" s="12">
        <v>17</v>
      </c>
      <c r="M145" s="32">
        <f t="shared" si="13"/>
        <v>0</v>
      </c>
      <c r="N145" s="5"/>
      <c r="O145" s="12">
        <v>17</v>
      </c>
      <c r="P145" s="30">
        <f t="shared" ref="P145:P208" si="15">O145-L145</f>
        <v>0</v>
      </c>
      <c r="Q145" s="5"/>
      <c r="R145" s="12">
        <v>17</v>
      </c>
      <c r="S145" s="30">
        <f t="shared" ref="S145:S208" si="16">R145-O145</f>
        <v>0</v>
      </c>
      <c r="T145" s="5"/>
    </row>
    <row r="146" spans="1:20" s="125" customFormat="1" ht="30" customHeight="1" x14ac:dyDescent="0.15">
      <c r="A146" s="99"/>
      <c r="B146" s="100" t="s">
        <v>313</v>
      </c>
      <c r="C146" s="123"/>
      <c r="D146" s="124">
        <v>32867</v>
      </c>
      <c r="E146" s="95">
        <f>SUM(E138:E145)</f>
        <v>26351</v>
      </c>
      <c r="F146" s="95">
        <f>SUM(F138:F145)</f>
        <v>38648</v>
      </c>
      <c r="G146" s="111">
        <f t="shared" si="14"/>
        <v>12297</v>
      </c>
      <c r="H146" s="113"/>
      <c r="I146" s="118">
        <f>SUM(I138:I145)</f>
        <v>35152</v>
      </c>
      <c r="J146" s="111">
        <f t="shared" si="12"/>
        <v>-3496</v>
      </c>
      <c r="K146" s="119"/>
      <c r="L146" s="118">
        <f>SUM(L138:L145)</f>
        <v>33550</v>
      </c>
      <c r="M146" s="121">
        <f t="shared" si="13"/>
        <v>-1602</v>
      </c>
      <c r="N146" s="119"/>
      <c r="O146" s="118">
        <f>SUM(O138:O145)</f>
        <v>33550</v>
      </c>
      <c r="P146" s="111">
        <f t="shared" si="15"/>
        <v>0</v>
      </c>
      <c r="Q146" s="119"/>
      <c r="R146" s="118">
        <f>SUM(R138:R145)</f>
        <v>33550</v>
      </c>
      <c r="S146" s="111">
        <f t="shared" si="16"/>
        <v>0</v>
      </c>
      <c r="T146" s="119"/>
    </row>
    <row r="147" spans="1:20" ht="30" customHeight="1" x14ac:dyDescent="0.15">
      <c r="A147" s="99"/>
      <c r="B147" s="29" t="s">
        <v>108</v>
      </c>
      <c r="C147" s="29"/>
      <c r="D147" s="52">
        <v>1333</v>
      </c>
      <c r="E147" s="31">
        <v>5020</v>
      </c>
      <c r="F147" s="31">
        <v>17788</v>
      </c>
      <c r="G147" s="30">
        <f t="shared" si="14"/>
        <v>12768</v>
      </c>
      <c r="H147" s="40" t="s">
        <v>387</v>
      </c>
      <c r="I147" s="51">
        <v>17763</v>
      </c>
      <c r="J147" s="31">
        <f t="shared" si="12"/>
        <v>-25</v>
      </c>
      <c r="K147" s="2"/>
      <c r="L147" s="51">
        <v>17763</v>
      </c>
      <c r="M147" s="32">
        <f t="shared" si="13"/>
        <v>0</v>
      </c>
      <c r="N147" s="2"/>
      <c r="O147" s="51">
        <v>17763</v>
      </c>
      <c r="P147" s="30">
        <f t="shared" si="15"/>
        <v>0</v>
      </c>
      <c r="Q147" s="2"/>
      <c r="R147" s="51">
        <v>17763</v>
      </c>
      <c r="S147" s="30">
        <f t="shared" si="16"/>
        <v>0</v>
      </c>
      <c r="T147" s="2"/>
    </row>
    <row r="148" spans="1:20" ht="30" customHeight="1" x14ac:dyDescent="0.15">
      <c r="A148" s="99"/>
      <c r="B148" s="29" t="s">
        <v>222</v>
      </c>
      <c r="C148" s="29"/>
      <c r="D148" s="52">
        <v>53700</v>
      </c>
      <c r="E148" s="31">
        <v>36001</v>
      </c>
      <c r="F148" s="31">
        <v>56145</v>
      </c>
      <c r="G148" s="30">
        <f t="shared" si="14"/>
        <v>20144</v>
      </c>
      <c r="H148" s="40" t="s">
        <v>290</v>
      </c>
      <c r="I148" s="51">
        <v>56130</v>
      </c>
      <c r="J148" s="31">
        <f t="shared" si="12"/>
        <v>-15</v>
      </c>
      <c r="K148" s="2"/>
      <c r="L148" s="51">
        <v>56130</v>
      </c>
      <c r="M148" s="32">
        <f t="shared" si="13"/>
        <v>0</v>
      </c>
      <c r="N148" s="2"/>
      <c r="O148" s="51">
        <v>56130</v>
      </c>
      <c r="P148" s="30">
        <f t="shared" si="15"/>
        <v>0</v>
      </c>
      <c r="Q148" s="11"/>
      <c r="R148" s="51">
        <v>56130</v>
      </c>
      <c r="S148" s="30">
        <f t="shared" si="16"/>
        <v>0</v>
      </c>
      <c r="T148" s="2"/>
    </row>
    <row r="149" spans="1:20" ht="30" customHeight="1" x14ac:dyDescent="0.15">
      <c r="A149" s="99"/>
      <c r="B149" s="29" t="s">
        <v>223</v>
      </c>
      <c r="C149" s="29"/>
      <c r="D149" s="52">
        <v>2042</v>
      </c>
      <c r="E149" s="31">
        <v>26868</v>
      </c>
      <c r="F149" s="31">
        <v>28289</v>
      </c>
      <c r="G149" s="30">
        <f t="shared" si="14"/>
        <v>1421</v>
      </c>
      <c r="H149" s="40" t="s">
        <v>362</v>
      </c>
      <c r="I149" s="51">
        <v>28282</v>
      </c>
      <c r="J149" s="31">
        <f t="shared" si="12"/>
        <v>-7</v>
      </c>
      <c r="K149" s="2"/>
      <c r="L149" s="51">
        <v>28282</v>
      </c>
      <c r="M149" s="32">
        <f t="shared" si="13"/>
        <v>0</v>
      </c>
      <c r="N149" s="2"/>
      <c r="O149" s="51">
        <v>28282</v>
      </c>
      <c r="P149" s="30">
        <f t="shared" si="15"/>
        <v>0</v>
      </c>
      <c r="Q149" s="2"/>
      <c r="R149" s="51">
        <v>28282</v>
      </c>
      <c r="S149" s="30">
        <f t="shared" si="16"/>
        <v>0</v>
      </c>
      <c r="T149" s="2"/>
    </row>
    <row r="150" spans="1:20" ht="30" customHeight="1" x14ac:dyDescent="0.15">
      <c r="A150" s="99"/>
      <c r="B150" s="29" t="s">
        <v>109</v>
      </c>
      <c r="C150" s="29"/>
      <c r="D150" s="52">
        <v>2197</v>
      </c>
      <c r="E150" s="31">
        <v>3265</v>
      </c>
      <c r="F150" s="31">
        <v>2883</v>
      </c>
      <c r="G150" s="30">
        <f t="shared" si="14"/>
        <v>-382</v>
      </c>
      <c r="H150" s="40" t="s">
        <v>363</v>
      </c>
      <c r="I150" s="51">
        <v>2580</v>
      </c>
      <c r="J150" s="31">
        <f t="shared" si="12"/>
        <v>-303</v>
      </c>
      <c r="K150" s="2"/>
      <c r="L150" s="51">
        <v>2580</v>
      </c>
      <c r="M150" s="32">
        <f t="shared" si="13"/>
        <v>0</v>
      </c>
      <c r="N150" s="2"/>
      <c r="O150" s="51">
        <v>2580</v>
      </c>
      <c r="P150" s="30">
        <f t="shared" si="15"/>
        <v>0</v>
      </c>
      <c r="Q150" s="11"/>
      <c r="R150" s="51">
        <v>2580</v>
      </c>
      <c r="S150" s="30">
        <f t="shared" si="16"/>
        <v>0</v>
      </c>
      <c r="T150" s="2"/>
    </row>
    <row r="151" spans="1:20" ht="30" customHeight="1" x14ac:dyDescent="0.15">
      <c r="A151" s="99"/>
      <c r="B151" s="29" t="s">
        <v>110</v>
      </c>
      <c r="C151" s="29"/>
      <c r="D151" s="52">
        <v>35169</v>
      </c>
      <c r="E151" s="31">
        <v>32261</v>
      </c>
      <c r="F151" s="31">
        <v>36406</v>
      </c>
      <c r="G151" s="30">
        <f t="shared" si="14"/>
        <v>4145</v>
      </c>
      <c r="H151" s="40" t="s">
        <v>388</v>
      </c>
      <c r="I151" s="51">
        <v>23926</v>
      </c>
      <c r="J151" s="31">
        <f t="shared" si="12"/>
        <v>-12480</v>
      </c>
      <c r="K151" s="11" t="s">
        <v>485</v>
      </c>
      <c r="L151" s="51">
        <v>23926</v>
      </c>
      <c r="M151" s="32">
        <f t="shared" si="13"/>
        <v>0</v>
      </c>
      <c r="N151" s="2"/>
      <c r="O151" s="51">
        <v>23926</v>
      </c>
      <c r="P151" s="30">
        <f t="shared" si="15"/>
        <v>0</v>
      </c>
      <c r="Q151" s="2"/>
      <c r="R151" s="51">
        <v>23926</v>
      </c>
      <c r="S151" s="30">
        <f t="shared" si="16"/>
        <v>0</v>
      </c>
      <c r="T151" s="2"/>
    </row>
    <row r="152" spans="1:20" ht="30" customHeight="1" x14ac:dyDescent="0.15">
      <c r="A152" s="99"/>
      <c r="B152" s="29" t="s">
        <v>111</v>
      </c>
      <c r="C152" s="29"/>
      <c r="D152" s="52">
        <v>117556</v>
      </c>
      <c r="E152" s="31">
        <v>128810</v>
      </c>
      <c r="F152" s="31">
        <v>123904</v>
      </c>
      <c r="G152" s="30">
        <f t="shared" si="14"/>
        <v>-4906</v>
      </c>
      <c r="H152" s="40" t="s">
        <v>389</v>
      </c>
      <c r="I152" s="51">
        <v>123867</v>
      </c>
      <c r="J152" s="31">
        <f t="shared" si="12"/>
        <v>-37</v>
      </c>
      <c r="K152" s="2"/>
      <c r="L152" s="51">
        <v>123867</v>
      </c>
      <c r="M152" s="32">
        <f t="shared" si="13"/>
        <v>0</v>
      </c>
      <c r="N152" s="2"/>
      <c r="O152" s="51">
        <v>123867</v>
      </c>
      <c r="P152" s="30">
        <f t="shared" si="15"/>
        <v>0</v>
      </c>
      <c r="Q152" s="2"/>
      <c r="R152" s="51">
        <v>123867</v>
      </c>
      <c r="S152" s="30">
        <f t="shared" si="16"/>
        <v>0</v>
      </c>
      <c r="T152" s="2"/>
    </row>
    <row r="153" spans="1:20" ht="30" customHeight="1" x14ac:dyDescent="0.15">
      <c r="A153" s="99"/>
      <c r="B153" s="29" t="s">
        <v>112</v>
      </c>
      <c r="C153" s="29"/>
      <c r="D153" s="52">
        <v>540</v>
      </c>
      <c r="E153" s="31">
        <v>111</v>
      </c>
      <c r="F153" s="31">
        <v>126</v>
      </c>
      <c r="G153" s="30">
        <f t="shared" si="14"/>
        <v>15</v>
      </c>
      <c r="H153" s="40" t="s">
        <v>390</v>
      </c>
      <c r="I153" s="51">
        <v>126</v>
      </c>
      <c r="J153" s="31">
        <f t="shared" si="12"/>
        <v>0</v>
      </c>
      <c r="K153" s="2"/>
      <c r="L153" s="51">
        <v>126</v>
      </c>
      <c r="M153" s="32">
        <f t="shared" si="13"/>
        <v>0</v>
      </c>
      <c r="N153" s="2"/>
      <c r="O153" s="51">
        <v>126</v>
      </c>
      <c r="P153" s="30">
        <f t="shared" si="15"/>
        <v>0</v>
      </c>
      <c r="Q153" s="2"/>
      <c r="R153" s="51">
        <v>126</v>
      </c>
      <c r="S153" s="30">
        <f t="shared" si="16"/>
        <v>0</v>
      </c>
      <c r="T153" s="2"/>
    </row>
    <row r="154" spans="1:20" ht="30" customHeight="1" x14ac:dyDescent="0.15">
      <c r="A154" s="99"/>
      <c r="B154" s="29" t="s">
        <v>113</v>
      </c>
      <c r="C154" s="29"/>
      <c r="D154" s="52">
        <v>7098</v>
      </c>
      <c r="E154" s="31">
        <v>6980</v>
      </c>
      <c r="F154" s="31">
        <v>7432</v>
      </c>
      <c r="G154" s="30">
        <f>F154-E154</f>
        <v>452</v>
      </c>
      <c r="H154" s="40" t="s">
        <v>291</v>
      </c>
      <c r="I154" s="51">
        <v>7235</v>
      </c>
      <c r="J154" s="31">
        <f>I154-F154</f>
        <v>-197</v>
      </c>
      <c r="K154" s="2"/>
      <c r="L154" s="51">
        <v>7235</v>
      </c>
      <c r="M154" s="32">
        <f>L154-I154</f>
        <v>0</v>
      </c>
      <c r="N154" s="2"/>
      <c r="O154" s="51">
        <v>7235</v>
      </c>
      <c r="P154" s="30">
        <f>O154-L154</f>
        <v>0</v>
      </c>
      <c r="Q154" s="2"/>
      <c r="R154" s="51">
        <v>7235</v>
      </c>
      <c r="S154" s="30">
        <f>R154-O154</f>
        <v>0</v>
      </c>
      <c r="T154" s="2"/>
    </row>
    <row r="155" spans="1:20" ht="30" customHeight="1" x14ac:dyDescent="0.15">
      <c r="A155" s="99"/>
      <c r="B155" s="29" t="s">
        <v>114</v>
      </c>
      <c r="C155" s="29"/>
      <c r="D155" s="52">
        <v>188</v>
      </c>
      <c r="E155" s="38">
        <v>104</v>
      </c>
      <c r="F155" s="38">
        <v>89</v>
      </c>
      <c r="G155" s="30">
        <f>F155-E155</f>
        <v>-15</v>
      </c>
      <c r="H155" s="40" t="s">
        <v>459</v>
      </c>
      <c r="I155" s="51">
        <v>97</v>
      </c>
      <c r="J155" s="31">
        <f>I155-F155</f>
        <v>8</v>
      </c>
      <c r="K155" s="2"/>
      <c r="L155" s="51">
        <v>97</v>
      </c>
      <c r="M155" s="32">
        <f>L155-I155</f>
        <v>0</v>
      </c>
      <c r="N155" s="2"/>
      <c r="O155" s="51">
        <v>97</v>
      </c>
      <c r="P155" s="30">
        <f>O155-L155</f>
        <v>0</v>
      </c>
      <c r="Q155" s="2"/>
      <c r="R155" s="51">
        <v>97</v>
      </c>
      <c r="S155" s="30">
        <f>R155-O155</f>
        <v>0</v>
      </c>
      <c r="T155" s="2"/>
    </row>
    <row r="156" spans="1:20" ht="30" customHeight="1" x14ac:dyDescent="0.15">
      <c r="A156" s="99"/>
      <c r="B156" s="29" t="s">
        <v>431</v>
      </c>
      <c r="C156" s="29"/>
      <c r="D156" s="52">
        <v>35088</v>
      </c>
      <c r="E156" s="31">
        <v>0</v>
      </c>
      <c r="F156" s="31">
        <v>3002</v>
      </c>
      <c r="G156" s="30">
        <f>F156-E156</f>
        <v>3002</v>
      </c>
      <c r="H156" s="40" t="s">
        <v>432</v>
      </c>
      <c r="I156" s="51">
        <v>3002</v>
      </c>
      <c r="J156" s="31">
        <f t="shared" si="12"/>
        <v>0</v>
      </c>
      <c r="K156" s="2"/>
      <c r="L156" s="51">
        <v>3002</v>
      </c>
      <c r="M156" s="32">
        <f t="shared" si="13"/>
        <v>0</v>
      </c>
      <c r="N156" s="2"/>
      <c r="O156" s="51">
        <v>3002</v>
      </c>
      <c r="P156" s="30">
        <f t="shared" si="15"/>
        <v>0</v>
      </c>
      <c r="Q156" s="2"/>
      <c r="R156" s="51">
        <v>3002</v>
      </c>
      <c r="S156" s="30">
        <f t="shared" si="16"/>
        <v>0</v>
      </c>
      <c r="T156" s="2"/>
    </row>
    <row r="157" spans="1:20" s="125" customFormat="1" ht="30" customHeight="1" x14ac:dyDescent="0.15">
      <c r="A157" s="99"/>
      <c r="B157" s="100" t="s">
        <v>115</v>
      </c>
      <c r="C157" s="123"/>
      <c r="D157" s="124">
        <v>262922</v>
      </c>
      <c r="E157" s="95">
        <f>SUM(E147:E156)</f>
        <v>239420</v>
      </c>
      <c r="F157" s="95">
        <f>SUM(F147:F156)</f>
        <v>276064</v>
      </c>
      <c r="G157" s="111">
        <f>F157-E157</f>
        <v>36644</v>
      </c>
      <c r="H157" s="115"/>
      <c r="I157" s="118">
        <f>SUM(I147:I156)</f>
        <v>263008</v>
      </c>
      <c r="J157" s="95">
        <f>I157-F157</f>
        <v>-13056</v>
      </c>
      <c r="K157" s="119"/>
      <c r="L157" s="118">
        <f>SUM(L147:L156)</f>
        <v>263008</v>
      </c>
      <c r="M157" s="121">
        <f t="shared" si="13"/>
        <v>0</v>
      </c>
      <c r="N157" s="119"/>
      <c r="O157" s="118">
        <f>SUM(O147:O156)</f>
        <v>263008</v>
      </c>
      <c r="P157" s="111">
        <f t="shared" si="15"/>
        <v>0</v>
      </c>
      <c r="Q157" s="119"/>
      <c r="R157" s="118">
        <f>SUM(R147:R156)</f>
        <v>263008</v>
      </c>
      <c r="S157" s="111">
        <f t="shared" si="16"/>
        <v>0</v>
      </c>
      <c r="T157" s="119"/>
    </row>
    <row r="158" spans="1:20" ht="30" customHeight="1" x14ac:dyDescent="0.15">
      <c r="A158" s="99"/>
      <c r="B158" s="63" t="s">
        <v>217</v>
      </c>
      <c r="C158" s="63"/>
      <c r="D158" s="64">
        <v>41177</v>
      </c>
      <c r="E158" s="31">
        <v>75313</v>
      </c>
      <c r="F158" s="31">
        <v>53751</v>
      </c>
      <c r="G158" s="30">
        <f t="shared" si="14"/>
        <v>-21562</v>
      </c>
      <c r="H158" s="40" t="s">
        <v>364</v>
      </c>
      <c r="I158" s="12">
        <v>53751</v>
      </c>
      <c r="J158" s="31">
        <f t="shared" si="12"/>
        <v>0</v>
      </c>
      <c r="K158" s="2"/>
      <c r="L158" s="51">
        <v>53751</v>
      </c>
      <c r="M158" s="32">
        <f>L158-I158</f>
        <v>0</v>
      </c>
      <c r="N158" s="2"/>
      <c r="O158" s="51">
        <v>53751</v>
      </c>
      <c r="P158" s="30">
        <f>O158-L158</f>
        <v>0</v>
      </c>
      <c r="Q158" s="2"/>
      <c r="R158" s="51">
        <v>53751</v>
      </c>
      <c r="S158" s="30">
        <f t="shared" si="16"/>
        <v>0</v>
      </c>
      <c r="T158" s="2"/>
    </row>
    <row r="159" spans="1:20" s="125" customFormat="1" ht="30" customHeight="1" x14ac:dyDescent="0.15">
      <c r="A159" s="99"/>
      <c r="B159" s="100" t="s">
        <v>232</v>
      </c>
      <c r="C159" s="123"/>
      <c r="D159" s="124">
        <v>41177</v>
      </c>
      <c r="E159" s="95">
        <f>SUM(E158)</f>
        <v>75313</v>
      </c>
      <c r="F159" s="95">
        <f>SUM(F158)</f>
        <v>53751</v>
      </c>
      <c r="G159" s="111">
        <f t="shared" si="14"/>
        <v>-21562</v>
      </c>
      <c r="H159" s="115"/>
      <c r="I159" s="118">
        <f>SUM(I158)</f>
        <v>53751</v>
      </c>
      <c r="J159" s="95">
        <f>SUM(J158)</f>
        <v>0</v>
      </c>
      <c r="K159" s="119"/>
      <c r="L159" s="118">
        <f>SUM(L158)</f>
        <v>53751</v>
      </c>
      <c r="M159" s="121">
        <f>SUM(M158)</f>
        <v>0</v>
      </c>
      <c r="N159" s="119"/>
      <c r="O159" s="118">
        <f>SUM(O158)</f>
        <v>53751</v>
      </c>
      <c r="P159" s="111">
        <f t="shared" si="15"/>
        <v>0</v>
      </c>
      <c r="Q159" s="119"/>
      <c r="R159" s="118">
        <f>SUM(R158)</f>
        <v>53751</v>
      </c>
      <c r="S159" s="111">
        <f t="shared" si="16"/>
        <v>0</v>
      </c>
      <c r="T159" s="119"/>
    </row>
    <row r="160" spans="1:20" ht="41.25" customHeight="1" x14ac:dyDescent="0.15">
      <c r="A160" s="99"/>
      <c r="B160" s="29" t="s">
        <v>116</v>
      </c>
      <c r="C160" s="29" t="s">
        <v>116</v>
      </c>
      <c r="D160" s="52">
        <v>28072</v>
      </c>
      <c r="E160" s="31">
        <v>23080</v>
      </c>
      <c r="F160" s="31">
        <v>19494</v>
      </c>
      <c r="G160" s="30">
        <f t="shared" si="14"/>
        <v>-3586</v>
      </c>
      <c r="H160" s="43" t="s">
        <v>441</v>
      </c>
      <c r="I160" s="51">
        <v>19204</v>
      </c>
      <c r="J160" s="31">
        <f t="shared" ref="J160:J223" si="17">I160-F160</f>
        <v>-290</v>
      </c>
      <c r="K160" s="2"/>
      <c r="L160" s="51">
        <v>19204</v>
      </c>
      <c r="M160" s="32">
        <f t="shared" si="13"/>
        <v>0</v>
      </c>
      <c r="N160" s="2"/>
      <c r="O160" s="51">
        <v>19204</v>
      </c>
      <c r="P160" s="30">
        <f t="shared" si="15"/>
        <v>0</v>
      </c>
      <c r="Q160" s="2"/>
      <c r="R160" s="51">
        <v>19204</v>
      </c>
      <c r="S160" s="30">
        <f t="shared" si="16"/>
        <v>0</v>
      </c>
      <c r="T160" s="2"/>
    </row>
    <row r="161" spans="1:20" ht="30" customHeight="1" x14ac:dyDescent="0.15">
      <c r="A161" s="99"/>
      <c r="B161" s="29" t="s">
        <v>117</v>
      </c>
      <c r="C161" s="29" t="s">
        <v>117</v>
      </c>
      <c r="D161" s="52">
        <v>7794</v>
      </c>
      <c r="E161" s="31">
        <v>5273</v>
      </c>
      <c r="F161" s="31">
        <v>7033</v>
      </c>
      <c r="G161" s="30">
        <f t="shared" si="14"/>
        <v>1760</v>
      </c>
      <c r="H161" s="43" t="s">
        <v>442</v>
      </c>
      <c r="I161" s="51">
        <v>7033</v>
      </c>
      <c r="J161" s="31">
        <f t="shared" si="17"/>
        <v>0</v>
      </c>
      <c r="K161" s="2"/>
      <c r="L161" s="51">
        <v>7033</v>
      </c>
      <c r="M161" s="32">
        <f t="shared" si="13"/>
        <v>0</v>
      </c>
      <c r="N161" s="2"/>
      <c r="O161" s="51">
        <v>7033</v>
      </c>
      <c r="P161" s="30">
        <f t="shared" si="15"/>
        <v>0</v>
      </c>
      <c r="Q161" s="2"/>
      <c r="R161" s="51">
        <v>7033</v>
      </c>
      <c r="S161" s="30">
        <f t="shared" si="16"/>
        <v>0</v>
      </c>
      <c r="T161" s="2"/>
    </row>
    <row r="162" spans="1:20" ht="30" customHeight="1" x14ac:dyDescent="0.15">
      <c r="A162" s="99"/>
      <c r="B162" s="29" t="s">
        <v>118</v>
      </c>
      <c r="C162" s="29" t="s">
        <v>118</v>
      </c>
      <c r="D162" s="52">
        <v>28</v>
      </c>
      <c r="E162" s="38">
        <v>10</v>
      </c>
      <c r="F162" s="38">
        <v>10</v>
      </c>
      <c r="G162" s="30">
        <f t="shared" si="14"/>
        <v>0</v>
      </c>
      <c r="H162" s="43" t="s">
        <v>237</v>
      </c>
      <c r="I162" s="51">
        <v>10</v>
      </c>
      <c r="J162" s="31">
        <f t="shared" si="17"/>
        <v>0</v>
      </c>
      <c r="K162" s="2"/>
      <c r="L162" s="51">
        <v>10</v>
      </c>
      <c r="M162" s="32">
        <f t="shared" si="13"/>
        <v>0</v>
      </c>
      <c r="N162" s="2"/>
      <c r="O162" s="51">
        <v>10</v>
      </c>
      <c r="P162" s="30">
        <f t="shared" si="15"/>
        <v>0</v>
      </c>
      <c r="Q162" s="2"/>
      <c r="R162" s="51">
        <v>10</v>
      </c>
      <c r="S162" s="30">
        <f t="shared" si="16"/>
        <v>0</v>
      </c>
      <c r="T162" s="2"/>
    </row>
    <row r="163" spans="1:20" ht="30" customHeight="1" x14ac:dyDescent="0.15">
      <c r="A163" s="99"/>
      <c r="B163" s="29" t="s">
        <v>119</v>
      </c>
      <c r="C163" s="29" t="s">
        <v>119</v>
      </c>
      <c r="D163" s="52">
        <v>317788</v>
      </c>
      <c r="E163" s="31">
        <v>620964</v>
      </c>
      <c r="F163" s="31">
        <v>636417</v>
      </c>
      <c r="G163" s="30">
        <f t="shared" si="14"/>
        <v>15453</v>
      </c>
      <c r="H163" s="43" t="s">
        <v>267</v>
      </c>
      <c r="I163" s="51">
        <v>683896</v>
      </c>
      <c r="J163" s="31">
        <f t="shared" si="17"/>
        <v>47479</v>
      </c>
      <c r="K163" s="11" t="s">
        <v>486</v>
      </c>
      <c r="L163" s="51">
        <v>683896</v>
      </c>
      <c r="M163" s="32">
        <f t="shared" si="13"/>
        <v>0</v>
      </c>
      <c r="N163" s="2"/>
      <c r="O163" s="51">
        <v>683896</v>
      </c>
      <c r="P163" s="30">
        <f t="shared" si="15"/>
        <v>0</v>
      </c>
      <c r="Q163" s="2"/>
      <c r="R163" s="51">
        <v>683896</v>
      </c>
      <c r="S163" s="30">
        <f t="shared" si="16"/>
        <v>0</v>
      </c>
      <c r="T163" s="2"/>
    </row>
    <row r="164" spans="1:20" ht="30" customHeight="1" x14ac:dyDescent="0.15">
      <c r="A164" s="99"/>
      <c r="B164" s="29" t="s">
        <v>120</v>
      </c>
      <c r="C164" s="29" t="s">
        <v>120</v>
      </c>
      <c r="D164" s="52">
        <v>152040</v>
      </c>
      <c r="E164" s="31">
        <v>165307</v>
      </c>
      <c r="F164" s="31">
        <v>174398</v>
      </c>
      <c r="G164" s="30">
        <f t="shared" si="14"/>
        <v>9091</v>
      </c>
      <c r="H164" s="43" t="s">
        <v>443</v>
      </c>
      <c r="I164" s="51">
        <v>174393</v>
      </c>
      <c r="J164" s="31">
        <f t="shared" si="17"/>
        <v>-5</v>
      </c>
      <c r="K164" s="2"/>
      <c r="L164" s="51">
        <v>174393</v>
      </c>
      <c r="M164" s="32">
        <f t="shared" si="13"/>
        <v>0</v>
      </c>
      <c r="N164" s="2"/>
      <c r="O164" s="51">
        <v>174393</v>
      </c>
      <c r="P164" s="30">
        <f t="shared" si="15"/>
        <v>0</v>
      </c>
      <c r="Q164" s="2"/>
      <c r="R164" s="51">
        <v>174393</v>
      </c>
      <c r="S164" s="30">
        <f t="shared" si="16"/>
        <v>0</v>
      </c>
      <c r="T164" s="2"/>
    </row>
    <row r="165" spans="1:20" ht="30" customHeight="1" x14ac:dyDescent="0.15">
      <c r="A165" s="99"/>
      <c r="B165" s="29" t="s">
        <v>121</v>
      </c>
      <c r="C165" s="29" t="s">
        <v>121</v>
      </c>
      <c r="D165" s="52">
        <v>1278</v>
      </c>
      <c r="E165" s="31">
        <v>1114</v>
      </c>
      <c r="F165" s="31">
        <v>1266</v>
      </c>
      <c r="G165" s="30">
        <f t="shared" si="14"/>
        <v>152</v>
      </c>
      <c r="H165" s="43" t="s">
        <v>268</v>
      </c>
      <c r="I165" s="51">
        <v>1245</v>
      </c>
      <c r="J165" s="31">
        <f t="shared" si="17"/>
        <v>-21</v>
      </c>
      <c r="K165" s="2"/>
      <c r="L165" s="51">
        <v>1245</v>
      </c>
      <c r="M165" s="32">
        <f t="shared" si="13"/>
        <v>0</v>
      </c>
      <c r="N165" s="2"/>
      <c r="O165" s="51">
        <v>1245</v>
      </c>
      <c r="P165" s="30">
        <f t="shared" si="15"/>
        <v>0</v>
      </c>
      <c r="Q165" s="2"/>
      <c r="R165" s="51">
        <v>1245</v>
      </c>
      <c r="S165" s="30">
        <f t="shared" si="16"/>
        <v>0</v>
      </c>
      <c r="T165" s="2"/>
    </row>
    <row r="166" spans="1:20" ht="30" customHeight="1" x14ac:dyDescent="0.15">
      <c r="A166" s="99"/>
      <c r="B166" s="29" t="s">
        <v>122</v>
      </c>
      <c r="C166" s="29" t="s">
        <v>122</v>
      </c>
      <c r="D166" s="52">
        <v>139588</v>
      </c>
      <c r="E166" s="31">
        <v>143824</v>
      </c>
      <c r="F166" s="31">
        <v>153001</v>
      </c>
      <c r="G166" s="30">
        <f t="shared" si="14"/>
        <v>9177</v>
      </c>
      <c r="H166" s="43" t="s">
        <v>269</v>
      </c>
      <c r="I166" s="51">
        <v>152990</v>
      </c>
      <c r="J166" s="31">
        <f t="shared" si="17"/>
        <v>-11</v>
      </c>
      <c r="K166" s="2"/>
      <c r="L166" s="51">
        <v>152990</v>
      </c>
      <c r="M166" s="32">
        <f t="shared" si="13"/>
        <v>0</v>
      </c>
      <c r="N166" s="2"/>
      <c r="O166" s="51">
        <v>152990</v>
      </c>
      <c r="P166" s="30">
        <f t="shared" si="15"/>
        <v>0</v>
      </c>
      <c r="Q166" s="2"/>
      <c r="R166" s="51">
        <v>152990</v>
      </c>
      <c r="S166" s="30">
        <f t="shared" si="16"/>
        <v>0</v>
      </c>
      <c r="T166" s="2"/>
    </row>
    <row r="167" spans="1:20" ht="30" customHeight="1" x14ac:dyDescent="0.15">
      <c r="A167" s="99"/>
      <c r="B167" s="29" t="s">
        <v>123</v>
      </c>
      <c r="C167" s="29" t="s">
        <v>123</v>
      </c>
      <c r="D167" s="52">
        <v>4614</v>
      </c>
      <c r="E167" s="31">
        <v>6485</v>
      </c>
      <c r="F167" s="31">
        <v>9281</v>
      </c>
      <c r="G167" s="30">
        <f t="shared" si="14"/>
        <v>2796</v>
      </c>
      <c r="H167" s="43" t="s">
        <v>270</v>
      </c>
      <c r="I167" s="51">
        <v>9166</v>
      </c>
      <c r="J167" s="31">
        <f t="shared" si="17"/>
        <v>-115</v>
      </c>
      <c r="K167" s="2"/>
      <c r="L167" s="51">
        <v>9166</v>
      </c>
      <c r="M167" s="32">
        <f t="shared" si="13"/>
        <v>0</v>
      </c>
      <c r="N167" s="2"/>
      <c r="O167" s="51">
        <v>9166</v>
      </c>
      <c r="P167" s="30">
        <f t="shared" si="15"/>
        <v>0</v>
      </c>
      <c r="Q167" s="2"/>
      <c r="R167" s="51">
        <v>9166</v>
      </c>
      <c r="S167" s="30">
        <f t="shared" si="16"/>
        <v>0</v>
      </c>
      <c r="T167" s="2"/>
    </row>
    <row r="168" spans="1:20" ht="30" customHeight="1" x14ac:dyDescent="0.15">
      <c r="A168" s="99"/>
      <c r="B168" s="29" t="s">
        <v>124</v>
      </c>
      <c r="C168" s="29" t="s">
        <v>124</v>
      </c>
      <c r="D168" s="52">
        <v>2271</v>
      </c>
      <c r="E168" s="31">
        <v>2271</v>
      </c>
      <c r="F168" s="31">
        <v>2271</v>
      </c>
      <c r="G168" s="30">
        <f t="shared" si="14"/>
        <v>0</v>
      </c>
      <c r="H168" s="43" t="s">
        <v>332</v>
      </c>
      <c r="I168" s="51">
        <v>2271</v>
      </c>
      <c r="J168" s="31">
        <f t="shared" si="17"/>
        <v>0</v>
      </c>
      <c r="K168" s="2"/>
      <c r="L168" s="51">
        <v>2271</v>
      </c>
      <c r="M168" s="32">
        <f t="shared" si="13"/>
        <v>0</v>
      </c>
      <c r="N168" s="2"/>
      <c r="O168" s="51">
        <v>2271</v>
      </c>
      <c r="P168" s="30">
        <f t="shared" si="15"/>
        <v>0</v>
      </c>
      <c r="Q168" s="2"/>
      <c r="R168" s="51">
        <v>2271</v>
      </c>
      <c r="S168" s="30">
        <f t="shared" si="16"/>
        <v>0</v>
      </c>
      <c r="T168" s="2"/>
    </row>
    <row r="169" spans="1:20" ht="30" customHeight="1" x14ac:dyDescent="0.15">
      <c r="A169" s="99"/>
      <c r="B169" s="29" t="s">
        <v>125</v>
      </c>
      <c r="C169" s="29" t="s">
        <v>125</v>
      </c>
      <c r="D169" s="52">
        <v>18724</v>
      </c>
      <c r="E169" s="31">
        <v>19775</v>
      </c>
      <c r="F169" s="31">
        <v>20367</v>
      </c>
      <c r="G169" s="30">
        <f t="shared" si="14"/>
        <v>592</v>
      </c>
      <c r="H169" s="43" t="s">
        <v>271</v>
      </c>
      <c r="I169" s="51">
        <v>20367</v>
      </c>
      <c r="J169" s="31">
        <f t="shared" si="17"/>
        <v>0</v>
      </c>
      <c r="K169" s="2"/>
      <c r="L169" s="51">
        <v>20367</v>
      </c>
      <c r="M169" s="32">
        <f t="shared" si="13"/>
        <v>0</v>
      </c>
      <c r="N169" s="2"/>
      <c r="O169" s="51">
        <v>20367</v>
      </c>
      <c r="P169" s="30">
        <f t="shared" si="15"/>
        <v>0</v>
      </c>
      <c r="Q169" s="2"/>
      <c r="R169" s="51">
        <v>20367</v>
      </c>
      <c r="S169" s="30">
        <f t="shared" si="16"/>
        <v>0</v>
      </c>
      <c r="T169" s="2"/>
    </row>
    <row r="170" spans="1:20" ht="30" customHeight="1" x14ac:dyDescent="0.15">
      <c r="A170" s="99"/>
      <c r="B170" s="29" t="s">
        <v>126</v>
      </c>
      <c r="C170" s="29" t="s">
        <v>126</v>
      </c>
      <c r="D170" s="52">
        <v>28</v>
      </c>
      <c r="E170" s="38">
        <v>16</v>
      </c>
      <c r="F170" s="38">
        <v>212</v>
      </c>
      <c r="G170" s="30">
        <f t="shared" si="14"/>
        <v>196</v>
      </c>
      <c r="H170" s="43" t="s">
        <v>272</v>
      </c>
      <c r="I170" s="51">
        <v>212</v>
      </c>
      <c r="J170" s="31">
        <f t="shared" si="17"/>
        <v>0</v>
      </c>
      <c r="K170" s="2"/>
      <c r="L170" s="51">
        <v>212</v>
      </c>
      <c r="M170" s="32">
        <f t="shared" si="13"/>
        <v>0</v>
      </c>
      <c r="N170" s="2"/>
      <c r="O170" s="51">
        <v>212</v>
      </c>
      <c r="P170" s="30">
        <f t="shared" si="15"/>
        <v>0</v>
      </c>
      <c r="Q170" s="2"/>
      <c r="R170" s="51">
        <v>212</v>
      </c>
      <c r="S170" s="30">
        <f t="shared" si="16"/>
        <v>0</v>
      </c>
      <c r="T170" s="2"/>
    </row>
    <row r="171" spans="1:20" s="125" customFormat="1" ht="30" customHeight="1" x14ac:dyDescent="0.15">
      <c r="A171" s="99"/>
      <c r="B171" s="100" t="s">
        <v>127</v>
      </c>
      <c r="C171" s="123"/>
      <c r="D171" s="124">
        <v>672225</v>
      </c>
      <c r="E171" s="95">
        <f>SUM(E160:E170)</f>
        <v>988119</v>
      </c>
      <c r="F171" s="95">
        <f>SUM(F160:F170)</f>
        <v>1023750</v>
      </c>
      <c r="G171" s="111">
        <f t="shared" si="14"/>
        <v>35631</v>
      </c>
      <c r="H171" s="113"/>
      <c r="I171" s="118">
        <f>SUM(I160:I170)</f>
        <v>1070787</v>
      </c>
      <c r="J171" s="95">
        <f t="shared" si="17"/>
        <v>47037</v>
      </c>
      <c r="K171" s="119"/>
      <c r="L171" s="118">
        <f>SUM(L160:L170)</f>
        <v>1070787</v>
      </c>
      <c r="M171" s="121">
        <f t="shared" si="13"/>
        <v>0</v>
      </c>
      <c r="N171" s="119"/>
      <c r="O171" s="118">
        <f>SUM(O160:O170)</f>
        <v>1070787</v>
      </c>
      <c r="P171" s="111">
        <f t="shared" si="15"/>
        <v>0</v>
      </c>
      <c r="Q171" s="119"/>
      <c r="R171" s="118">
        <f>SUM(R160:R170)</f>
        <v>1070787</v>
      </c>
      <c r="S171" s="111">
        <f t="shared" si="16"/>
        <v>0</v>
      </c>
      <c r="T171" s="119"/>
    </row>
    <row r="172" spans="1:20" ht="30" customHeight="1" x14ac:dyDescent="0.15">
      <c r="A172" s="102"/>
      <c r="B172" s="29" t="s">
        <v>326</v>
      </c>
      <c r="C172" s="29"/>
      <c r="D172" s="52">
        <v>571189</v>
      </c>
      <c r="E172" s="31">
        <v>443471</v>
      </c>
      <c r="F172" s="31">
        <v>565898</v>
      </c>
      <c r="G172" s="30">
        <f t="shared" si="14"/>
        <v>122427</v>
      </c>
      <c r="H172" s="4"/>
      <c r="I172" s="12">
        <v>537013</v>
      </c>
      <c r="J172" s="31">
        <f t="shared" si="17"/>
        <v>-28885</v>
      </c>
      <c r="K172" s="11" t="s">
        <v>394</v>
      </c>
      <c r="L172" s="12">
        <v>537013</v>
      </c>
      <c r="M172" s="32">
        <f t="shared" si="13"/>
        <v>0</v>
      </c>
      <c r="N172" s="5"/>
      <c r="O172" s="12">
        <v>537013</v>
      </c>
      <c r="P172" s="30">
        <f t="shared" si="15"/>
        <v>0</v>
      </c>
      <c r="Q172" s="5"/>
      <c r="R172" s="12">
        <v>537013</v>
      </c>
      <c r="S172" s="30">
        <f t="shared" si="16"/>
        <v>0</v>
      </c>
      <c r="T172" s="5"/>
    </row>
    <row r="173" spans="1:20" s="125" customFormat="1" ht="30" customHeight="1" x14ac:dyDescent="0.15">
      <c r="A173" s="102"/>
      <c r="B173" s="100" t="s">
        <v>214</v>
      </c>
      <c r="C173" s="123"/>
      <c r="D173" s="124">
        <v>573189</v>
      </c>
      <c r="E173" s="95">
        <f>SUM(E172:E172)</f>
        <v>443471</v>
      </c>
      <c r="F173" s="95">
        <f>SUM(F172:F172)</f>
        <v>565898</v>
      </c>
      <c r="G173" s="111">
        <f t="shared" si="14"/>
        <v>122427</v>
      </c>
      <c r="H173" s="113"/>
      <c r="I173" s="118">
        <f>SUM(I172:I172)</f>
        <v>537013</v>
      </c>
      <c r="J173" s="95">
        <f t="shared" si="17"/>
        <v>-28885</v>
      </c>
      <c r="K173" s="119"/>
      <c r="L173" s="118">
        <f>SUM(L172:L172)</f>
        <v>537013</v>
      </c>
      <c r="M173" s="121">
        <f t="shared" si="13"/>
        <v>0</v>
      </c>
      <c r="N173" s="119"/>
      <c r="O173" s="118">
        <f>SUM(O172:O172)</f>
        <v>537013</v>
      </c>
      <c r="P173" s="111">
        <f t="shared" si="15"/>
        <v>0</v>
      </c>
      <c r="Q173" s="119"/>
      <c r="R173" s="118">
        <f>SUM(R172:R172)</f>
        <v>537013</v>
      </c>
      <c r="S173" s="111">
        <f t="shared" si="16"/>
        <v>0</v>
      </c>
      <c r="T173" s="119"/>
    </row>
    <row r="174" spans="1:20" ht="30" customHeight="1" x14ac:dyDescent="0.15">
      <c r="A174" s="56" t="s">
        <v>128</v>
      </c>
      <c r="B174" s="56"/>
      <c r="C174" s="58"/>
      <c r="D174" s="62">
        <v>2596857</v>
      </c>
      <c r="E174" s="15">
        <f>E119+E137+E146+E157+E158+E171+E173</f>
        <v>2891252</v>
      </c>
      <c r="F174" s="15">
        <f>F119+F137+F146+F157+F158+F171+F173</f>
        <v>3047054</v>
      </c>
      <c r="G174" s="16">
        <f t="shared" si="14"/>
        <v>155802</v>
      </c>
      <c r="H174" s="60"/>
      <c r="I174" s="20">
        <f>I119+I137+I146+I157+I158+I171+I173</f>
        <v>2963360</v>
      </c>
      <c r="J174" s="15">
        <f t="shared" si="17"/>
        <v>-83694</v>
      </c>
      <c r="K174" s="19"/>
      <c r="L174" s="20">
        <f>L119+L137+L146+L157+L158+L171+L173</f>
        <v>2961758</v>
      </c>
      <c r="M174" s="18">
        <f t="shared" si="13"/>
        <v>-1602</v>
      </c>
      <c r="N174" s="19"/>
      <c r="O174" s="20">
        <f>O119+O137+O146+O157+O158+O171+O173</f>
        <v>2963158</v>
      </c>
      <c r="P174" s="16">
        <f t="shared" si="15"/>
        <v>1400</v>
      </c>
      <c r="Q174" s="19"/>
      <c r="R174" s="20">
        <f>R119+R137+R146+R157+R158+R171+R173</f>
        <v>2963158</v>
      </c>
      <c r="S174" s="16">
        <f t="shared" si="16"/>
        <v>0</v>
      </c>
      <c r="T174" s="19"/>
    </row>
    <row r="175" spans="1:20" ht="30" customHeight="1" x14ac:dyDescent="0.15">
      <c r="A175" s="102" t="s">
        <v>185</v>
      </c>
      <c r="B175" s="103" t="s">
        <v>129</v>
      </c>
      <c r="C175" s="103"/>
      <c r="D175" s="126">
        <v>21467</v>
      </c>
      <c r="E175" s="96">
        <v>22747</v>
      </c>
      <c r="F175" s="96">
        <v>24434</v>
      </c>
      <c r="G175" s="112">
        <f t="shared" si="14"/>
        <v>1687</v>
      </c>
      <c r="H175" s="116"/>
      <c r="I175" s="33">
        <v>24329</v>
      </c>
      <c r="J175" s="96">
        <f t="shared" si="17"/>
        <v>-105</v>
      </c>
      <c r="K175" s="11"/>
      <c r="L175" s="33">
        <v>24329</v>
      </c>
      <c r="M175" s="122">
        <f t="shared" si="13"/>
        <v>0</v>
      </c>
      <c r="N175" s="11"/>
      <c r="O175" s="33">
        <v>24329</v>
      </c>
      <c r="P175" s="112">
        <f t="shared" si="15"/>
        <v>0</v>
      </c>
      <c r="Q175" s="11"/>
      <c r="R175" s="33">
        <v>24329</v>
      </c>
      <c r="S175" s="112">
        <f t="shared" si="16"/>
        <v>0</v>
      </c>
      <c r="T175" s="11"/>
    </row>
    <row r="176" spans="1:20" ht="30" customHeight="1" x14ac:dyDescent="0.15">
      <c r="A176" s="56" t="s">
        <v>130</v>
      </c>
      <c r="B176" s="56"/>
      <c r="C176" s="58"/>
      <c r="D176" s="62">
        <v>21467</v>
      </c>
      <c r="E176" s="15">
        <f>E175</f>
        <v>22747</v>
      </c>
      <c r="F176" s="15">
        <f>F175</f>
        <v>24434</v>
      </c>
      <c r="G176" s="16">
        <f t="shared" si="14"/>
        <v>1687</v>
      </c>
      <c r="H176" s="60"/>
      <c r="I176" s="20">
        <f>I175</f>
        <v>24329</v>
      </c>
      <c r="J176" s="15">
        <f t="shared" si="17"/>
        <v>-105</v>
      </c>
      <c r="K176" s="19"/>
      <c r="L176" s="20">
        <f>L175</f>
        <v>24329</v>
      </c>
      <c r="M176" s="18">
        <f t="shared" si="13"/>
        <v>0</v>
      </c>
      <c r="N176" s="19"/>
      <c r="O176" s="20">
        <f>O175</f>
        <v>24329</v>
      </c>
      <c r="P176" s="16">
        <f t="shared" si="15"/>
        <v>0</v>
      </c>
      <c r="Q176" s="19"/>
      <c r="R176" s="20">
        <f>R175</f>
        <v>24329</v>
      </c>
      <c r="S176" s="16">
        <f t="shared" si="16"/>
        <v>0</v>
      </c>
      <c r="T176" s="19"/>
    </row>
    <row r="177" spans="1:20" ht="30" customHeight="1" x14ac:dyDescent="0.15">
      <c r="A177" s="99" t="s">
        <v>199</v>
      </c>
      <c r="B177" s="29" t="s">
        <v>134</v>
      </c>
      <c r="C177" s="38" t="s">
        <v>134</v>
      </c>
      <c r="D177" s="30">
        <v>2805</v>
      </c>
      <c r="E177" s="31">
        <v>2774</v>
      </c>
      <c r="F177" s="31">
        <v>3498</v>
      </c>
      <c r="G177" s="30">
        <f t="shared" si="14"/>
        <v>724</v>
      </c>
      <c r="H177" s="40" t="s">
        <v>273</v>
      </c>
      <c r="I177" s="51">
        <v>2742</v>
      </c>
      <c r="J177" s="31">
        <f t="shared" si="17"/>
        <v>-756</v>
      </c>
      <c r="K177" s="2"/>
      <c r="L177" s="51">
        <v>2742</v>
      </c>
      <c r="M177" s="32">
        <f t="shared" si="13"/>
        <v>0</v>
      </c>
      <c r="N177" s="2"/>
      <c r="O177" s="51">
        <v>2742</v>
      </c>
      <c r="P177" s="30">
        <f t="shared" si="15"/>
        <v>0</v>
      </c>
      <c r="Q177" s="2"/>
      <c r="R177" s="51">
        <v>2742</v>
      </c>
      <c r="S177" s="30">
        <f t="shared" si="16"/>
        <v>0</v>
      </c>
      <c r="T177" s="2"/>
    </row>
    <row r="178" spans="1:20" ht="30" customHeight="1" x14ac:dyDescent="0.15">
      <c r="A178" s="99"/>
      <c r="B178" s="29" t="s">
        <v>315</v>
      </c>
      <c r="C178" s="38" t="s">
        <v>323</v>
      </c>
      <c r="D178" s="30">
        <v>15937</v>
      </c>
      <c r="E178" s="31">
        <v>18339</v>
      </c>
      <c r="F178" s="31">
        <v>20579</v>
      </c>
      <c r="G178" s="30">
        <f t="shared" si="14"/>
        <v>2240</v>
      </c>
      <c r="H178" s="40" t="s">
        <v>333</v>
      </c>
      <c r="I178" s="51">
        <v>21197</v>
      </c>
      <c r="J178" s="31">
        <f t="shared" si="17"/>
        <v>618</v>
      </c>
      <c r="K178" s="2"/>
      <c r="L178" s="51">
        <v>21197</v>
      </c>
      <c r="M178" s="32">
        <f t="shared" si="13"/>
        <v>0</v>
      </c>
      <c r="N178" s="2"/>
      <c r="O178" s="51">
        <v>21197</v>
      </c>
      <c r="P178" s="30">
        <f t="shared" si="15"/>
        <v>0</v>
      </c>
      <c r="Q178" s="2"/>
      <c r="R178" s="51">
        <v>21197</v>
      </c>
      <c r="S178" s="30">
        <f t="shared" si="16"/>
        <v>0</v>
      </c>
      <c r="T178" s="2"/>
    </row>
    <row r="179" spans="1:20" ht="45" customHeight="1" x14ac:dyDescent="0.15">
      <c r="A179" s="99"/>
      <c r="B179" s="29" t="s">
        <v>135</v>
      </c>
      <c r="C179" s="38" t="s">
        <v>135</v>
      </c>
      <c r="D179" s="30">
        <v>55424</v>
      </c>
      <c r="E179" s="31">
        <v>100092</v>
      </c>
      <c r="F179" s="31">
        <v>102467</v>
      </c>
      <c r="G179" s="30">
        <f t="shared" si="14"/>
        <v>2375</v>
      </c>
      <c r="H179" s="40" t="s">
        <v>460</v>
      </c>
      <c r="I179" s="51">
        <v>102298</v>
      </c>
      <c r="J179" s="31">
        <f t="shared" si="17"/>
        <v>-169</v>
      </c>
      <c r="K179" s="2"/>
      <c r="L179" s="51">
        <v>102298</v>
      </c>
      <c r="M179" s="32">
        <f t="shared" si="13"/>
        <v>0</v>
      </c>
      <c r="N179" s="2"/>
      <c r="O179" s="51">
        <v>102298</v>
      </c>
      <c r="P179" s="30">
        <f t="shared" si="15"/>
        <v>0</v>
      </c>
      <c r="Q179" s="2"/>
      <c r="R179" s="51">
        <v>102298</v>
      </c>
      <c r="S179" s="30">
        <f t="shared" si="16"/>
        <v>0</v>
      </c>
      <c r="T179" s="2"/>
    </row>
    <row r="180" spans="1:20" ht="30" customHeight="1" x14ac:dyDescent="0.15">
      <c r="A180" s="99"/>
      <c r="B180" s="29" t="s">
        <v>314</v>
      </c>
      <c r="C180" s="38" t="s">
        <v>324</v>
      </c>
      <c r="D180" s="30">
        <v>120571</v>
      </c>
      <c r="E180" s="31">
        <v>44788</v>
      </c>
      <c r="F180" s="31">
        <v>17173</v>
      </c>
      <c r="G180" s="30">
        <f t="shared" si="14"/>
        <v>-27615</v>
      </c>
      <c r="H180" s="40" t="s">
        <v>334</v>
      </c>
      <c r="I180" s="51">
        <v>16743</v>
      </c>
      <c r="J180" s="31">
        <f t="shared" si="17"/>
        <v>-430</v>
      </c>
      <c r="K180" s="2"/>
      <c r="L180" s="51">
        <v>16743</v>
      </c>
      <c r="M180" s="32">
        <f t="shared" si="13"/>
        <v>0</v>
      </c>
      <c r="N180" s="2"/>
      <c r="O180" s="51">
        <v>16743</v>
      </c>
      <c r="P180" s="30">
        <f t="shared" si="15"/>
        <v>0</v>
      </c>
      <c r="Q180" s="2"/>
      <c r="R180" s="51">
        <v>16743</v>
      </c>
      <c r="S180" s="30">
        <f t="shared" si="16"/>
        <v>0</v>
      </c>
      <c r="T180" s="2"/>
    </row>
    <row r="181" spans="1:20" ht="30" customHeight="1" x14ac:dyDescent="0.15">
      <c r="A181" s="99"/>
      <c r="B181" s="29" t="s">
        <v>136</v>
      </c>
      <c r="C181" s="38" t="s">
        <v>136</v>
      </c>
      <c r="D181" s="30">
        <v>14618</v>
      </c>
      <c r="E181" s="31">
        <v>24775</v>
      </c>
      <c r="F181" s="31">
        <v>25859</v>
      </c>
      <c r="G181" s="30">
        <f t="shared" si="14"/>
        <v>1084</v>
      </c>
      <c r="H181" s="40" t="s">
        <v>335</v>
      </c>
      <c r="I181" s="51">
        <v>25816</v>
      </c>
      <c r="J181" s="31">
        <f t="shared" si="17"/>
        <v>-43</v>
      </c>
      <c r="K181" s="2"/>
      <c r="L181" s="51">
        <v>25828</v>
      </c>
      <c r="M181" s="32">
        <f t="shared" si="13"/>
        <v>12</v>
      </c>
      <c r="N181" s="2"/>
      <c r="O181" s="51">
        <v>25828</v>
      </c>
      <c r="P181" s="30">
        <f t="shared" si="15"/>
        <v>0</v>
      </c>
      <c r="Q181" s="2"/>
      <c r="R181" s="51">
        <v>25828</v>
      </c>
      <c r="S181" s="30">
        <f t="shared" si="16"/>
        <v>0</v>
      </c>
      <c r="T181" s="2"/>
    </row>
    <row r="182" spans="1:20" ht="40.5" customHeight="1" x14ac:dyDescent="0.15">
      <c r="A182" s="99"/>
      <c r="B182" s="29" t="s">
        <v>316</v>
      </c>
      <c r="C182" s="38" t="s">
        <v>325</v>
      </c>
      <c r="D182" s="30">
        <v>211855</v>
      </c>
      <c r="E182" s="31">
        <v>250509</v>
      </c>
      <c r="F182" s="31">
        <v>259348</v>
      </c>
      <c r="G182" s="30">
        <f t="shared" si="14"/>
        <v>8839</v>
      </c>
      <c r="H182" s="40" t="s">
        <v>365</v>
      </c>
      <c r="I182" s="51">
        <v>258583</v>
      </c>
      <c r="J182" s="31">
        <f t="shared" si="17"/>
        <v>-765</v>
      </c>
      <c r="K182" s="2"/>
      <c r="L182" s="51">
        <v>258583</v>
      </c>
      <c r="M182" s="32">
        <f t="shared" si="13"/>
        <v>0</v>
      </c>
      <c r="N182" s="2"/>
      <c r="O182" s="51">
        <v>260683</v>
      </c>
      <c r="P182" s="30">
        <f t="shared" si="15"/>
        <v>2100</v>
      </c>
      <c r="Q182" s="11" t="s">
        <v>495</v>
      </c>
      <c r="R182" s="51">
        <v>263518</v>
      </c>
      <c r="S182" s="30">
        <f t="shared" si="16"/>
        <v>2835</v>
      </c>
      <c r="T182" s="11" t="s">
        <v>497</v>
      </c>
    </row>
    <row r="183" spans="1:20" ht="45" customHeight="1" x14ac:dyDescent="0.15">
      <c r="A183" s="99"/>
      <c r="B183" s="29" t="s">
        <v>419</v>
      </c>
      <c r="C183" s="38"/>
      <c r="D183" s="30"/>
      <c r="E183" s="31"/>
      <c r="F183" s="31">
        <v>194889</v>
      </c>
      <c r="G183" s="30"/>
      <c r="H183" s="41" t="s">
        <v>423</v>
      </c>
      <c r="I183" s="51">
        <v>194715</v>
      </c>
      <c r="J183" s="31">
        <f t="shared" si="17"/>
        <v>-174</v>
      </c>
      <c r="K183" s="2"/>
      <c r="L183" s="51">
        <v>194715</v>
      </c>
      <c r="M183" s="32">
        <f t="shared" si="13"/>
        <v>0</v>
      </c>
      <c r="N183" s="2"/>
      <c r="O183" s="51">
        <v>194715</v>
      </c>
      <c r="P183" s="32">
        <f t="shared" si="15"/>
        <v>0</v>
      </c>
      <c r="Q183" s="2"/>
      <c r="R183" s="51">
        <v>194715</v>
      </c>
      <c r="S183" s="32">
        <f t="shared" si="16"/>
        <v>0</v>
      </c>
      <c r="T183" s="2"/>
    </row>
    <row r="184" spans="1:20" ht="30" customHeight="1" x14ac:dyDescent="0.15">
      <c r="A184" s="99"/>
      <c r="B184" s="29" t="s">
        <v>137</v>
      </c>
      <c r="C184" s="38" t="s">
        <v>137</v>
      </c>
      <c r="D184" s="30">
        <v>217798</v>
      </c>
      <c r="E184" s="31">
        <v>48534</v>
      </c>
      <c r="F184" s="31">
        <v>29937</v>
      </c>
      <c r="G184" s="30">
        <f t="shared" si="14"/>
        <v>-18597</v>
      </c>
      <c r="H184" s="40" t="s">
        <v>366</v>
      </c>
      <c r="I184" s="51">
        <v>29937</v>
      </c>
      <c r="J184" s="31">
        <f t="shared" si="17"/>
        <v>0</v>
      </c>
      <c r="K184" s="2"/>
      <c r="L184" s="51">
        <v>29937</v>
      </c>
      <c r="M184" s="32">
        <f t="shared" si="13"/>
        <v>0</v>
      </c>
      <c r="N184" s="2"/>
      <c r="O184" s="51">
        <v>29937</v>
      </c>
      <c r="P184" s="30">
        <f t="shared" si="15"/>
        <v>0</v>
      </c>
      <c r="Q184" s="2"/>
      <c r="R184" s="51">
        <v>29937</v>
      </c>
      <c r="S184" s="30">
        <f t="shared" si="16"/>
        <v>0</v>
      </c>
      <c r="T184" s="2"/>
    </row>
    <row r="185" spans="1:20" ht="50.25" customHeight="1" x14ac:dyDescent="0.15">
      <c r="A185" s="99"/>
      <c r="B185" s="29" t="s">
        <v>138</v>
      </c>
      <c r="C185" s="38" t="s">
        <v>138</v>
      </c>
      <c r="D185" s="30">
        <v>218623</v>
      </c>
      <c r="E185" s="31">
        <v>228646</v>
      </c>
      <c r="F185" s="31">
        <v>280617</v>
      </c>
      <c r="G185" s="30">
        <f t="shared" si="14"/>
        <v>51971</v>
      </c>
      <c r="H185" s="40" t="s">
        <v>336</v>
      </c>
      <c r="I185" s="51">
        <v>272434</v>
      </c>
      <c r="J185" s="31">
        <f t="shared" si="17"/>
        <v>-8183</v>
      </c>
      <c r="K185" s="11" t="s">
        <v>468</v>
      </c>
      <c r="L185" s="51">
        <v>272434</v>
      </c>
      <c r="M185" s="32">
        <f t="shared" si="13"/>
        <v>0</v>
      </c>
      <c r="N185" s="2"/>
      <c r="O185" s="51">
        <v>272434</v>
      </c>
      <c r="P185" s="30">
        <f t="shared" si="15"/>
        <v>0</v>
      </c>
      <c r="Q185" s="2"/>
      <c r="R185" s="51">
        <v>272698</v>
      </c>
      <c r="S185" s="30">
        <f t="shared" si="16"/>
        <v>264</v>
      </c>
      <c r="T185" s="11" t="s">
        <v>498</v>
      </c>
    </row>
    <row r="186" spans="1:20" ht="30" customHeight="1" x14ac:dyDescent="0.15">
      <c r="A186" s="99"/>
      <c r="B186" s="29" t="s">
        <v>139</v>
      </c>
      <c r="C186" s="38" t="s">
        <v>139</v>
      </c>
      <c r="D186" s="30">
        <v>58101</v>
      </c>
      <c r="E186" s="31">
        <v>31173</v>
      </c>
      <c r="F186" s="31">
        <v>31867</v>
      </c>
      <c r="G186" s="30">
        <f t="shared" si="14"/>
        <v>694</v>
      </c>
      <c r="H186" s="40" t="s">
        <v>337</v>
      </c>
      <c r="I186" s="51">
        <v>31592</v>
      </c>
      <c r="J186" s="31">
        <f t="shared" si="17"/>
        <v>-275</v>
      </c>
      <c r="K186" s="2"/>
      <c r="L186" s="51">
        <v>31592</v>
      </c>
      <c r="M186" s="32">
        <f t="shared" si="13"/>
        <v>0</v>
      </c>
      <c r="N186" s="2"/>
      <c r="O186" s="51">
        <v>32392</v>
      </c>
      <c r="P186" s="30">
        <f t="shared" si="15"/>
        <v>800</v>
      </c>
      <c r="Q186" s="2"/>
      <c r="R186" s="51">
        <v>39792</v>
      </c>
      <c r="S186" s="30">
        <f t="shared" si="16"/>
        <v>7400</v>
      </c>
      <c r="T186" s="11" t="s">
        <v>499</v>
      </c>
    </row>
    <row r="187" spans="1:20" ht="30" customHeight="1" x14ac:dyDescent="0.15">
      <c r="A187" s="99"/>
      <c r="B187" s="29" t="s">
        <v>140</v>
      </c>
      <c r="C187" s="38" t="s">
        <v>140</v>
      </c>
      <c r="D187" s="30">
        <v>6218</v>
      </c>
      <c r="E187" s="31">
        <v>6124</v>
      </c>
      <c r="F187" s="31">
        <v>7162</v>
      </c>
      <c r="G187" s="30">
        <f t="shared" si="14"/>
        <v>1038</v>
      </c>
      <c r="H187" s="40" t="s">
        <v>391</v>
      </c>
      <c r="I187" s="51">
        <v>6258</v>
      </c>
      <c r="J187" s="31">
        <f t="shared" si="17"/>
        <v>-904</v>
      </c>
      <c r="K187" s="2"/>
      <c r="L187" s="51">
        <v>6258</v>
      </c>
      <c r="M187" s="32">
        <f t="shared" si="13"/>
        <v>0</v>
      </c>
      <c r="N187" s="2"/>
      <c r="O187" s="51">
        <v>6258</v>
      </c>
      <c r="P187" s="30">
        <f t="shared" si="15"/>
        <v>0</v>
      </c>
      <c r="Q187" s="2"/>
      <c r="R187" s="51">
        <v>6258</v>
      </c>
      <c r="S187" s="30">
        <f t="shared" si="16"/>
        <v>0</v>
      </c>
      <c r="T187" s="11"/>
    </row>
    <row r="188" spans="1:20" ht="30" customHeight="1" x14ac:dyDescent="0.15">
      <c r="A188" s="99"/>
      <c r="B188" s="29" t="s">
        <v>141</v>
      </c>
      <c r="C188" s="38" t="s">
        <v>141</v>
      </c>
      <c r="D188" s="30">
        <v>6218</v>
      </c>
      <c r="E188" s="31">
        <v>31900</v>
      </c>
      <c r="F188" s="31">
        <v>31887</v>
      </c>
      <c r="G188" s="30">
        <f t="shared" si="14"/>
        <v>-13</v>
      </c>
      <c r="H188" s="40" t="s">
        <v>368</v>
      </c>
      <c r="I188" s="51">
        <v>31887</v>
      </c>
      <c r="J188" s="31">
        <f t="shared" si="17"/>
        <v>0</v>
      </c>
      <c r="K188" s="2"/>
      <c r="L188" s="51">
        <v>31887</v>
      </c>
      <c r="M188" s="32">
        <f t="shared" si="13"/>
        <v>0</v>
      </c>
      <c r="N188" s="2"/>
      <c r="O188" s="51">
        <v>31887</v>
      </c>
      <c r="P188" s="30">
        <f t="shared" si="15"/>
        <v>0</v>
      </c>
      <c r="Q188" s="2"/>
      <c r="R188" s="51">
        <v>31887</v>
      </c>
      <c r="S188" s="30">
        <f t="shared" si="16"/>
        <v>0</v>
      </c>
      <c r="T188" s="11"/>
    </row>
    <row r="189" spans="1:20" ht="30" customHeight="1" x14ac:dyDescent="0.15">
      <c r="A189" s="99"/>
      <c r="B189" s="29" t="s">
        <v>142</v>
      </c>
      <c r="C189" s="38" t="s">
        <v>142</v>
      </c>
      <c r="D189" s="30">
        <v>28631</v>
      </c>
      <c r="E189" s="31">
        <v>18854</v>
      </c>
      <c r="F189" s="31">
        <v>37646</v>
      </c>
      <c r="G189" s="30">
        <f t="shared" si="14"/>
        <v>18792</v>
      </c>
      <c r="H189" s="40" t="s">
        <v>367</v>
      </c>
      <c r="I189" s="51">
        <v>17844</v>
      </c>
      <c r="J189" s="31">
        <f t="shared" si="17"/>
        <v>-19802</v>
      </c>
      <c r="K189" s="11" t="s">
        <v>471</v>
      </c>
      <c r="L189" s="51">
        <v>26204</v>
      </c>
      <c r="M189" s="32">
        <f t="shared" si="13"/>
        <v>8360</v>
      </c>
      <c r="N189" s="2" t="s">
        <v>492</v>
      </c>
      <c r="O189" s="51">
        <v>26204</v>
      </c>
      <c r="P189" s="30">
        <f t="shared" si="15"/>
        <v>0</v>
      </c>
      <c r="Q189" s="11"/>
      <c r="R189" s="51">
        <v>26204</v>
      </c>
      <c r="S189" s="30">
        <f t="shared" si="16"/>
        <v>0</v>
      </c>
      <c r="T189" s="11"/>
    </row>
    <row r="190" spans="1:20" ht="45" customHeight="1" x14ac:dyDescent="0.15">
      <c r="A190" s="99"/>
      <c r="B190" s="29" t="s">
        <v>143</v>
      </c>
      <c r="C190" s="38" t="s">
        <v>143</v>
      </c>
      <c r="D190" s="30">
        <v>81659</v>
      </c>
      <c r="E190" s="31">
        <v>101649</v>
      </c>
      <c r="F190" s="31">
        <v>127406</v>
      </c>
      <c r="G190" s="30">
        <f t="shared" si="14"/>
        <v>25757</v>
      </c>
      <c r="H190" s="40" t="s">
        <v>336</v>
      </c>
      <c r="I190" s="51">
        <v>123696</v>
      </c>
      <c r="J190" s="31">
        <f t="shared" si="17"/>
        <v>-3710</v>
      </c>
      <c r="K190" s="11" t="s">
        <v>468</v>
      </c>
      <c r="L190" s="51">
        <v>123696</v>
      </c>
      <c r="M190" s="32">
        <f t="shared" si="13"/>
        <v>0</v>
      </c>
      <c r="N190" s="2"/>
      <c r="O190" s="51">
        <v>123696</v>
      </c>
      <c r="P190" s="30">
        <f t="shared" si="15"/>
        <v>0</v>
      </c>
      <c r="Q190" s="11"/>
      <c r="R190" s="51">
        <v>123795</v>
      </c>
      <c r="S190" s="30">
        <f t="shared" si="16"/>
        <v>99</v>
      </c>
      <c r="T190" s="11" t="s">
        <v>498</v>
      </c>
    </row>
    <row r="191" spans="1:20" ht="30" customHeight="1" x14ac:dyDescent="0.15">
      <c r="A191" s="99"/>
      <c r="B191" s="29" t="s">
        <v>144</v>
      </c>
      <c r="C191" s="38" t="s">
        <v>144</v>
      </c>
      <c r="D191" s="30">
        <v>16691</v>
      </c>
      <c r="E191" s="31">
        <v>15285</v>
      </c>
      <c r="F191" s="31">
        <v>15781</v>
      </c>
      <c r="G191" s="30">
        <f t="shared" si="14"/>
        <v>496</v>
      </c>
      <c r="H191" s="40" t="s">
        <v>338</v>
      </c>
      <c r="I191" s="51">
        <v>15468</v>
      </c>
      <c r="J191" s="31">
        <f t="shared" si="17"/>
        <v>-313</v>
      </c>
      <c r="K191" s="14"/>
      <c r="L191" s="51">
        <v>15468</v>
      </c>
      <c r="M191" s="32">
        <f t="shared" si="13"/>
        <v>0</v>
      </c>
      <c r="N191" s="2"/>
      <c r="O191" s="51">
        <v>15768</v>
      </c>
      <c r="P191" s="30">
        <f t="shared" si="15"/>
        <v>300</v>
      </c>
      <c r="Q191" s="2"/>
      <c r="R191" s="51">
        <v>16668</v>
      </c>
      <c r="S191" s="30">
        <f t="shared" si="16"/>
        <v>900</v>
      </c>
      <c r="T191" s="11" t="s">
        <v>500</v>
      </c>
    </row>
    <row r="192" spans="1:20" ht="30" customHeight="1" x14ac:dyDescent="0.15">
      <c r="A192" s="99"/>
      <c r="B192" s="29" t="s">
        <v>145</v>
      </c>
      <c r="C192" s="38" t="s">
        <v>145</v>
      </c>
      <c r="D192" s="30">
        <v>3611</v>
      </c>
      <c r="E192" s="31">
        <v>2859</v>
      </c>
      <c r="F192" s="31">
        <v>2920</v>
      </c>
      <c r="G192" s="30">
        <f t="shared" si="14"/>
        <v>61</v>
      </c>
      <c r="H192" s="40" t="s">
        <v>392</v>
      </c>
      <c r="I192" s="51">
        <v>2920</v>
      </c>
      <c r="J192" s="31">
        <f t="shared" si="17"/>
        <v>0</v>
      </c>
      <c r="K192" s="2"/>
      <c r="L192" s="51">
        <v>2920</v>
      </c>
      <c r="M192" s="32">
        <f t="shared" si="13"/>
        <v>0</v>
      </c>
      <c r="N192" s="2"/>
      <c r="O192" s="51">
        <v>2920</v>
      </c>
      <c r="P192" s="30">
        <f t="shared" si="15"/>
        <v>0</v>
      </c>
      <c r="Q192" s="2"/>
      <c r="R192" s="51">
        <v>2920</v>
      </c>
      <c r="S192" s="30">
        <f t="shared" si="16"/>
        <v>0</v>
      </c>
      <c r="T192" s="2"/>
    </row>
    <row r="193" spans="1:20" ht="30" customHeight="1" x14ac:dyDescent="0.15">
      <c r="A193" s="99"/>
      <c r="B193" s="29" t="s">
        <v>146</v>
      </c>
      <c r="C193" s="38" t="s">
        <v>146</v>
      </c>
      <c r="D193" s="30">
        <v>29710</v>
      </c>
      <c r="E193" s="31">
        <v>31909</v>
      </c>
      <c r="F193" s="31">
        <v>34857</v>
      </c>
      <c r="G193" s="30">
        <f t="shared" si="14"/>
        <v>2948</v>
      </c>
      <c r="H193" s="40" t="s">
        <v>368</v>
      </c>
      <c r="I193" s="51">
        <v>32521</v>
      </c>
      <c r="J193" s="31">
        <f t="shared" si="17"/>
        <v>-2336</v>
      </c>
      <c r="K193" s="11" t="s">
        <v>489</v>
      </c>
      <c r="L193" s="51">
        <v>32521</v>
      </c>
      <c r="M193" s="32">
        <f t="shared" si="13"/>
        <v>0</v>
      </c>
      <c r="N193" s="2"/>
      <c r="O193" s="51">
        <v>32521</v>
      </c>
      <c r="P193" s="30">
        <f t="shared" si="15"/>
        <v>0</v>
      </c>
      <c r="Q193" s="2"/>
      <c r="R193" s="51">
        <v>32521</v>
      </c>
      <c r="S193" s="30">
        <f t="shared" si="16"/>
        <v>0</v>
      </c>
      <c r="T193" s="2"/>
    </row>
    <row r="194" spans="1:20" s="125" customFormat="1" ht="30" customHeight="1" x14ac:dyDescent="0.15">
      <c r="A194" s="99"/>
      <c r="B194" s="104" t="s">
        <v>195</v>
      </c>
      <c r="C194" s="127"/>
      <c r="D194" s="128">
        <v>1111242</v>
      </c>
      <c r="E194" s="95">
        <f>SUM(E177:E193)</f>
        <v>958210</v>
      </c>
      <c r="F194" s="95">
        <f>SUM(F177:F193)</f>
        <v>1223893</v>
      </c>
      <c r="G194" s="111">
        <f t="shared" si="14"/>
        <v>265683</v>
      </c>
      <c r="H194" s="117"/>
      <c r="I194" s="118">
        <f>SUM(I177:I193)</f>
        <v>1186651</v>
      </c>
      <c r="J194" s="95">
        <f t="shared" si="17"/>
        <v>-37242</v>
      </c>
      <c r="K194" s="119"/>
      <c r="L194" s="118">
        <f>SUM(L177:L193)</f>
        <v>1195023</v>
      </c>
      <c r="M194" s="121">
        <f t="shared" si="13"/>
        <v>8372</v>
      </c>
      <c r="N194" s="119"/>
      <c r="O194" s="118">
        <f>SUM(O177:O193)</f>
        <v>1198223</v>
      </c>
      <c r="P194" s="111">
        <f t="shared" si="15"/>
        <v>3200</v>
      </c>
      <c r="Q194" s="119"/>
      <c r="R194" s="118">
        <f>SUM(R177:R193)</f>
        <v>1209721</v>
      </c>
      <c r="S194" s="111">
        <f t="shared" si="16"/>
        <v>11498</v>
      </c>
      <c r="T194" s="119"/>
    </row>
    <row r="195" spans="1:20" ht="30" customHeight="1" x14ac:dyDescent="0.15">
      <c r="A195" s="99"/>
      <c r="B195" s="29" t="s">
        <v>147</v>
      </c>
      <c r="C195" s="29"/>
      <c r="D195" s="52">
        <v>353825</v>
      </c>
      <c r="E195" s="31">
        <v>419782</v>
      </c>
      <c r="F195" s="31">
        <v>427863</v>
      </c>
      <c r="G195" s="30">
        <f t="shared" si="14"/>
        <v>8081</v>
      </c>
      <c r="H195" s="40" t="s">
        <v>461</v>
      </c>
      <c r="I195" s="51">
        <v>427801</v>
      </c>
      <c r="J195" s="31">
        <f t="shared" si="17"/>
        <v>-62</v>
      </c>
      <c r="K195" s="2"/>
      <c r="L195" s="51">
        <v>427801</v>
      </c>
      <c r="M195" s="32">
        <f t="shared" si="13"/>
        <v>0</v>
      </c>
      <c r="N195" s="2"/>
      <c r="O195" s="51">
        <v>427801</v>
      </c>
      <c r="P195" s="30">
        <f t="shared" si="15"/>
        <v>0</v>
      </c>
      <c r="Q195" s="2"/>
      <c r="R195" s="51">
        <v>427801</v>
      </c>
      <c r="S195" s="30">
        <f t="shared" si="16"/>
        <v>0</v>
      </c>
      <c r="T195" s="2"/>
    </row>
    <row r="196" spans="1:20" ht="30" customHeight="1" x14ac:dyDescent="0.15">
      <c r="A196" s="99"/>
      <c r="B196" s="29" t="s">
        <v>148</v>
      </c>
      <c r="C196" s="29"/>
      <c r="D196" s="52">
        <v>64147</v>
      </c>
      <c r="E196" s="31">
        <v>47558</v>
      </c>
      <c r="F196" s="31">
        <v>71334</v>
      </c>
      <c r="G196" s="30">
        <f t="shared" si="14"/>
        <v>23776</v>
      </c>
      <c r="H196" s="41" t="s">
        <v>369</v>
      </c>
      <c r="I196" s="51">
        <v>65772</v>
      </c>
      <c r="J196" s="31">
        <f t="shared" si="17"/>
        <v>-5562</v>
      </c>
      <c r="K196" s="11" t="s">
        <v>468</v>
      </c>
      <c r="L196" s="51">
        <v>65772</v>
      </c>
      <c r="M196" s="32">
        <f t="shared" si="13"/>
        <v>0</v>
      </c>
      <c r="N196" s="2"/>
      <c r="O196" s="51">
        <v>65772</v>
      </c>
      <c r="P196" s="30">
        <f t="shared" si="15"/>
        <v>0</v>
      </c>
      <c r="Q196" s="2"/>
      <c r="R196" s="51">
        <v>65772</v>
      </c>
      <c r="S196" s="30">
        <f t="shared" si="16"/>
        <v>0</v>
      </c>
      <c r="T196" s="2"/>
    </row>
    <row r="197" spans="1:20" s="125" customFormat="1" ht="30" customHeight="1" x14ac:dyDescent="0.15">
      <c r="A197" s="99"/>
      <c r="B197" s="100" t="s">
        <v>196</v>
      </c>
      <c r="C197" s="123"/>
      <c r="D197" s="124">
        <v>424838</v>
      </c>
      <c r="E197" s="95">
        <f>SUM(E195:E196)</f>
        <v>467340</v>
      </c>
      <c r="F197" s="95">
        <f>SUM(F195:F196)</f>
        <v>499197</v>
      </c>
      <c r="G197" s="111">
        <f t="shared" si="14"/>
        <v>31857</v>
      </c>
      <c r="H197" s="117"/>
      <c r="I197" s="118">
        <f>SUM(I195:I196)</f>
        <v>493573</v>
      </c>
      <c r="J197" s="95">
        <f t="shared" si="17"/>
        <v>-5624</v>
      </c>
      <c r="K197" s="119"/>
      <c r="L197" s="118">
        <f>SUM(L195:L196)</f>
        <v>493573</v>
      </c>
      <c r="M197" s="121">
        <f t="shared" si="13"/>
        <v>0</v>
      </c>
      <c r="N197" s="119"/>
      <c r="O197" s="118">
        <f>SUM(O195:O196)</f>
        <v>493573</v>
      </c>
      <c r="P197" s="111">
        <f t="shared" si="15"/>
        <v>0</v>
      </c>
      <c r="Q197" s="119"/>
      <c r="R197" s="118">
        <f>SUM(R195:R196)</f>
        <v>493573</v>
      </c>
      <c r="S197" s="111">
        <f t="shared" si="16"/>
        <v>0</v>
      </c>
      <c r="T197" s="119"/>
    </row>
    <row r="198" spans="1:20" ht="30" customHeight="1" x14ac:dyDescent="0.15">
      <c r="A198" s="99"/>
      <c r="B198" s="29" t="s">
        <v>149</v>
      </c>
      <c r="C198" s="38" t="s">
        <v>149</v>
      </c>
      <c r="D198" s="30">
        <v>2355</v>
      </c>
      <c r="E198" s="31">
        <v>2441</v>
      </c>
      <c r="F198" s="31">
        <v>2668</v>
      </c>
      <c r="G198" s="30">
        <f t="shared" si="14"/>
        <v>227</v>
      </c>
      <c r="H198" s="40" t="s">
        <v>274</v>
      </c>
      <c r="I198" s="51">
        <v>2668</v>
      </c>
      <c r="J198" s="31">
        <f t="shared" si="17"/>
        <v>0</v>
      </c>
      <c r="K198" s="2"/>
      <c r="L198" s="51">
        <v>2668</v>
      </c>
      <c r="M198" s="32">
        <f t="shared" si="13"/>
        <v>0</v>
      </c>
      <c r="N198" s="2"/>
      <c r="O198" s="51">
        <v>2668</v>
      </c>
      <c r="P198" s="30">
        <f t="shared" si="15"/>
        <v>0</v>
      </c>
      <c r="Q198" s="2"/>
      <c r="R198" s="51">
        <v>2668</v>
      </c>
      <c r="S198" s="30">
        <f t="shared" si="16"/>
        <v>0</v>
      </c>
      <c r="T198" s="2"/>
    </row>
    <row r="199" spans="1:20" ht="46.5" customHeight="1" x14ac:dyDescent="0.15">
      <c r="A199" s="99"/>
      <c r="B199" s="29" t="s">
        <v>150</v>
      </c>
      <c r="C199" s="38" t="s">
        <v>150</v>
      </c>
      <c r="D199" s="30">
        <v>2997</v>
      </c>
      <c r="E199" s="31">
        <v>3002</v>
      </c>
      <c r="F199" s="31">
        <v>2882</v>
      </c>
      <c r="G199" s="30">
        <f t="shared" si="14"/>
        <v>-120</v>
      </c>
      <c r="H199" s="40" t="s">
        <v>275</v>
      </c>
      <c r="I199" s="51">
        <v>2882</v>
      </c>
      <c r="J199" s="31">
        <f t="shared" si="17"/>
        <v>0</v>
      </c>
      <c r="K199" s="2"/>
      <c r="L199" s="51">
        <v>2882</v>
      </c>
      <c r="M199" s="32">
        <f t="shared" si="13"/>
        <v>0</v>
      </c>
      <c r="N199" s="2"/>
      <c r="O199" s="51">
        <v>2882</v>
      </c>
      <c r="P199" s="30">
        <f t="shared" si="15"/>
        <v>0</v>
      </c>
      <c r="Q199" s="2"/>
      <c r="R199" s="51">
        <v>2882</v>
      </c>
      <c r="S199" s="30">
        <f t="shared" si="16"/>
        <v>0</v>
      </c>
      <c r="T199" s="2"/>
    </row>
    <row r="200" spans="1:20" ht="30" customHeight="1" x14ac:dyDescent="0.15">
      <c r="A200" s="99"/>
      <c r="B200" s="29" t="s">
        <v>151</v>
      </c>
      <c r="C200" s="38" t="s">
        <v>151</v>
      </c>
      <c r="D200" s="30">
        <v>3476</v>
      </c>
      <c r="E200" s="31">
        <v>5454</v>
      </c>
      <c r="F200" s="31">
        <v>4954</v>
      </c>
      <c r="G200" s="30">
        <f t="shared" si="14"/>
        <v>-500</v>
      </c>
      <c r="H200" s="40" t="s">
        <v>370</v>
      </c>
      <c r="I200" s="51">
        <v>4954</v>
      </c>
      <c r="J200" s="31">
        <f t="shared" si="17"/>
        <v>0</v>
      </c>
      <c r="K200" s="2"/>
      <c r="L200" s="51">
        <v>4954</v>
      </c>
      <c r="M200" s="32">
        <f t="shared" si="13"/>
        <v>0</v>
      </c>
      <c r="N200" s="2"/>
      <c r="O200" s="51">
        <v>4954</v>
      </c>
      <c r="P200" s="30">
        <f t="shared" si="15"/>
        <v>0</v>
      </c>
      <c r="Q200" s="2"/>
      <c r="R200" s="51">
        <v>4954</v>
      </c>
      <c r="S200" s="30">
        <f t="shared" si="16"/>
        <v>0</v>
      </c>
      <c r="T200" s="2"/>
    </row>
    <row r="201" spans="1:20" ht="30" customHeight="1" x14ac:dyDescent="0.15">
      <c r="A201" s="99"/>
      <c r="B201" s="29" t="s">
        <v>152</v>
      </c>
      <c r="C201" s="38" t="s">
        <v>152</v>
      </c>
      <c r="D201" s="30">
        <v>15178</v>
      </c>
      <c r="E201" s="31">
        <v>22499</v>
      </c>
      <c r="F201" s="31">
        <v>20935</v>
      </c>
      <c r="G201" s="30">
        <f t="shared" si="14"/>
        <v>-1564</v>
      </c>
      <c r="H201" s="40" t="s">
        <v>382</v>
      </c>
      <c r="I201" s="51">
        <v>20788</v>
      </c>
      <c r="J201" s="31">
        <f t="shared" si="17"/>
        <v>-147</v>
      </c>
      <c r="K201" s="2"/>
      <c r="L201" s="51">
        <v>20788</v>
      </c>
      <c r="M201" s="32">
        <f t="shared" ref="M201:M241" si="18">L201-I201</f>
        <v>0</v>
      </c>
      <c r="N201" s="2"/>
      <c r="O201" s="51">
        <v>20788</v>
      </c>
      <c r="P201" s="30">
        <f t="shared" si="15"/>
        <v>0</v>
      </c>
      <c r="Q201" s="2"/>
      <c r="R201" s="51">
        <v>20588</v>
      </c>
      <c r="S201" s="30">
        <f t="shared" si="16"/>
        <v>-200</v>
      </c>
      <c r="T201" s="2"/>
    </row>
    <row r="202" spans="1:20" ht="30" customHeight="1" x14ac:dyDescent="0.15">
      <c r="A202" s="99"/>
      <c r="B202" s="29" t="s">
        <v>153</v>
      </c>
      <c r="C202" s="38" t="s">
        <v>153</v>
      </c>
      <c r="D202" s="30">
        <v>15153</v>
      </c>
      <c r="E202" s="31">
        <v>9176</v>
      </c>
      <c r="F202" s="31">
        <v>9511</v>
      </c>
      <c r="G202" s="30">
        <f t="shared" si="14"/>
        <v>335</v>
      </c>
      <c r="H202" s="40" t="s">
        <v>276</v>
      </c>
      <c r="I202" s="51">
        <v>9229</v>
      </c>
      <c r="J202" s="31">
        <f t="shared" si="17"/>
        <v>-282</v>
      </c>
      <c r="K202" s="2"/>
      <c r="L202" s="51">
        <v>9229</v>
      </c>
      <c r="M202" s="32">
        <f t="shared" si="18"/>
        <v>0</v>
      </c>
      <c r="N202" s="2"/>
      <c r="O202" s="51">
        <v>9229</v>
      </c>
      <c r="P202" s="30">
        <f t="shared" si="15"/>
        <v>0</v>
      </c>
      <c r="Q202" s="2"/>
      <c r="R202" s="51">
        <v>9229</v>
      </c>
      <c r="S202" s="30">
        <f t="shared" si="16"/>
        <v>0</v>
      </c>
      <c r="T202" s="2"/>
    </row>
    <row r="203" spans="1:20" ht="30" customHeight="1" x14ac:dyDescent="0.15">
      <c r="A203" s="99"/>
      <c r="B203" s="29" t="s">
        <v>154</v>
      </c>
      <c r="C203" s="38" t="s">
        <v>154</v>
      </c>
      <c r="D203" s="30">
        <v>3003</v>
      </c>
      <c r="E203" s="31">
        <v>3200</v>
      </c>
      <c r="F203" s="31">
        <v>4013</v>
      </c>
      <c r="G203" s="30">
        <f t="shared" si="14"/>
        <v>813</v>
      </c>
      <c r="H203" s="40" t="s">
        <v>371</v>
      </c>
      <c r="I203" s="51">
        <v>3607</v>
      </c>
      <c r="J203" s="31">
        <f t="shared" si="17"/>
        <v>-406</v>
      </c>
      <c r="K203" s="2"/>
      <c r="L203" s="51">
        <v>3607</v>
      </c>
      <c r="M203" s="32">
        <f t="shared" si="18"/>
        <v>0</v>
      </c>
      <c r="N203" s="2"/>
      <c r="O203" s="51">
        <v>3607</v>
      </c>
      <c r="P203" s="30">
        <f t="shared" si="15"/>
        <v>0</v>
      </c>
      <c r="Q203" s="2"/>
      <c r="R203" s="51">
        <v>3607</v>
      </c>
      <c r="S203" s="30">
        <f t="shared" si="16"/>
        <v>0</v>
      </c>
      <c r="T203" s="2"/>
    </row>
    <row r="204" spans="1:20" ht="30" customHeight="1" x14ac:dyDescent="0.15">
      <c r="A204" s="99"/>
      <c r="B204" s="29" t="s">
        <v>155</v>
      </c>
      <c r="C204" s="38" t="s">
        <v>155</v>
      </c>
      <c r="D204" s="30">
        <v>5002</v>
      </c>
      <c r="E204" s="31">
        <v>5097</v>
      </c>
      <c r="F204" s="31">
        <v>5223</v>
      </c>
      <c r="G204" s="30">
        <f t="shared" si="14"/>
        <v>126</v>
      </c>
      <c r="H204" s="40" t="s">
        <v>277</v>
      </c>
      <c r="I204" s="51">
        <v>5223</v>
      </c>
      <c r="J204" s="31">
        <f t="shared" si="17"/>
        <v>0</v>
      </c>
      <c r="K204" s="2"/>
      <c r="L204" s="51">
        <v>5223</v>
      </c>
      <c r="M204" s="32">
        <f t="shared" si="18"/>
        <v>0</v>
      </c>
      <c r="N204" s="2"/>
      <c r="O204" s="51">
        <v>5223</v>
      </c>
      <c r="P204" s="30">
        <f t="shared" si="15"/>
        <v>0</v>
      </c>
      <c r="Q204" s="2"/>
      <c r="R204" s="51">
        <v>5223</v>
      </c>
      <c r="S204" s="30">
        <f t="shared" si="16"/>
        <v>0</v>
      </c>
      <c r="T204" s="2"/>
    </row>
    <row r="205" spans="1:20" ht="30" customHeight="1" x14ac:dyDescent="0.15">
      <c r="A205" s="99"/>
      <c r="B205" s="29" t="s">
        <v>158</v>
      </c>
      <c r="C205" s="38" t="s">
        <v>158</v>
      </c>
      <c r="D205" s="30">
        <v>49349</v>
      </c>
      <c r="E205" s="31">
        <v>64389</v>
      </c>
      <c r="F205" s="31">
        <v>5752</v>
      </c>
      <c r="G205" s="30">
        <f t="shared" si="14"/>
        <v>-58637</v>
      </c>
      <c r="H205" s="41" t="s">
        <v>462</v>
      </c>
      <c r="I205" s="51">
        <v>5525</v>
      </c>
      <c r="J205" s="31">
        <f t="shared" si="17"/>
        <v>-227</v>
      </c>
      <c r="K205" s="11"/>
      <c r="L205" s="51">
        <v>5525</v>
      </c>
      <c r="M205" s="32">
        <f t="shared" si="18"/>
        <v>0</v>
      </c>
      <c r="N205" s="2"/>
      <c r="O205" s="51">
        <v>5525</v>
      </c>
      <c r="P205" s="30">
        <f t="shared" si="15"/>
        <v>0</v>
      </c>
      <c r="Q205" s="2"/>
      <c r="R205" s="51">
        <v>5525</v>
      </c>
      <c r="S205" s="30">
        <f t="shared" si="16"/>
        <v>0</v>
      </c>
      <c r="T205" s="2"/>
    </row>
    <row r="206" spans="1:20" ht="30" customHeight="1" x14ac:dyDescent="0.15">
      <c r="A206" s="99"/>
      <c r="B206" s="29" t="s">
        <v>159</v>
      </c>
      <c r="C206" s="38" t="s">
        <v>159</v>
      </c>
      <c r="D206" s="30">
        <v>2781</v>
      </c>
      <c r="E206" s="31">
        <v>2388</v>
      </c>
      <c r="F206" s="31">
        <v>2679</v>
      </c>
      <c r="G206" s="30">
        <f t="shared" si="14"/>
        <v>291</v>
      </c>
      <c r="H206" s="41" t="s">
        <v>463</v>
      </c>
      <c r="I206" s="51">
        <v>2426</v>
      </c>
      <c r="J206" s="31">
        <f t="shared" si="17"/>
        <v>-253</v>
      </c>
      <c r="K206" s="2"/>
      <c r="L206" s="51">
        <v>2426</v>
      </c>
      <c r="M206" s="32">
        <f t="shared" si="18"/>
        <v>0</v>
      </c>
      <c r="N206" s="2"/>
      <c r="O206" s="51">
        <v>2426</v>
      </c>
      <c r="P206" s="30">
        <f t="shared" si="15"/>
        <v>0</v>
      </c>
      <c r="Q206" s="2"/>
      <c r="R206" s="51">
        <v>2426</v>
      </c>
      <c r="S206" s="30">
        <f t="shared" si="16"/>
        <v>0</v>
      </c>
      <c r="T206" s="2"/>
    </row>
    <row r="207" spans="1:20" s="125" customFormat="1" ht="30" customHeight="1" x14ac:dyDescent="0.15">
      <c r="A207" s="99"/>
      <c r="B207" s="104" t="s">
        <v>212</v>
      </c>
      <c r="C207" s="127"/>
      <c r="D207" s="128">
        <v>99294</v>
      </c>
      <c r="E207" s="95">
        <f>SUM(E198:E206)</f>
        <v>117646</v>
      </c>
      <c r="F207" s="95">
        <f>SUM(F198:F206)</f>
        <v>58617</v>
      </c>
      <c r="G207" s="111">
        <f t="shared" si="14"/>
        <v>-59029</v>
      </c>
      <c r="H207" s="117"/>
      <c r="I207" s="118">
        <f>SUM(I198:I206)</f>
        <v>57302</v>
      </c>
      <c r="J207" s="95">
        <f t="shared" si="17"/>
        <v>-1315</v>
      </c>
      <c r="K207" s="119"/>
      <c r="L207" s="118">
        <f>SUM(L198:L206)</f>
        <v>57302</v>
      </c>
      <c r="M207" s="121">
        <f t="shared" si="18"/>
        <v>0</v>
      </c>
      <c r="N207" s="119"/>
      <c r="O207" s="118">
        <f>SUM(O198:O206)</f>
        <v>57302</v>
      </c>
      <c r="P207" s="111">
        <f t="shared" si="15"/>
        <v>0</v>
      </c>
      <c r="Q207" s="119"/>
      <c r="R207" s="118">
        <f>SUM(R198:R206)</f>
        <v>57102</v>
      </c>
      <c r="S207" s="111">
        <f t="shared" si="16"/>
        <v>-200</v>
      </c>
      <c r="T207" s="119"/>
    </row>
    <row r="208" spans="1:20" ht="30" customHeight="1" x14ac:dyDescent="0.15">
      <c r="A208" s="99"/>
      <c r="B208" s="29" t="s">
        <v>156</v>
      </c>
      <c r="C208" s="29"/>
      <c r="D208" s="52">
        <v>1038</v>
      </c>
      <c r="E208" s="31">
        <v>1033</v>
      </c>
      <c r="F208" s="31">
        <v>1033</v>
      </c>
      <c r="G208" s="30">
        <f t="shared" ref="G208:G242" si="19">F208-E208</f>
        <v>0</v>
      </c>
      <c r="H208" s="40" t="s">
        <v>372</v>
      </c>
      <c r="I208" s="51">
        <v>1033</v>
      </c>
      <c r="J208" s="31">
        <f t="shared" si="17"/>
        <v>0</v>
      </c>
      <c r="K208" s="2"/>
      <c r="L208" s="51">
        <v>1033</v>
      </c>
      <c r="M208" s="32">
        <f t="shared" si="18"/>
        <v>0</v>
      </c>
      <c r="N208" s="2"/>
      <c r="O208" s="51">
        <v>1033</v>
      </c>
      <c r="P208" s="30">
        <f t="shared" si="15"/>
        <v>0</v>
      </c>
      <c r="Q208" s="2"/>
      <c r="R208" s="51">
        <v>1033</v>
      </c>
      <c r="S208" s="30">
        <f t="shared" si="16"/>
        <v>0</v>
      </c>
      <c r="T208" s="2"/>
    </row>
    <row r="209" spans="1:20" ht="30" customHeight="1" x14ac:dyDescent="0.15">
      <c r="A209" s="99"/>
      <c r="B209" s="29" t="s">
        <v>157</v>
      </c>
      <c r="C209" s="29"/>
      <c r="D209" s="52">
        <v>108162</v>
      </c>
      <c r="E209" s="31">
        <v>108601</v>
      </c>
      <c r="F209" s="31">
        <v>101860</v>
      </c>
      <c r="G209" s="30">
        <f t="shared" si="19"/>
        <v>-6741</v>
      </c>
      <c r="H209" s="40" t="s">
        <v>278</v>
      </c>
      <c r="I209" s="51">
        <v>100860</v>
      </c>
      <c r="J209" s="31">
        <f t="shared" si="17"/>
        <v>-1000</v>
      </c>
      <c r="K209" s="11" t="s">
        <v>471</v>
      </c>
      <c r="L209" s="51">
        <v>100860</v>
      </c>
      <c r="M209" s="32">
        <f t="shared" si="18"/>
        <v>0</v>
      </c>
      <c r="N209" s="2"/>
      <c r="O209" s="51">
        <v>100860</v>
      </c>
      <c r="P209" s="30">
        <f t="shared" ref="P209:P242" si="20">O209-L209</f>
        <v>0</v>
      </c>
      <c r="Q209" s="2"/>
      <c r="R209" s="51">
        <v>100860</v>
      </c>
      <c r="S209" s="30">
        <f t="shared" ref="S209:S242" si="21">R209-O209</f>
        <v>0</v>
      </c>
      <c r="T209" s="2"/>
    </row>
    <row r="210" spans="1:20" s="125" customFormat="1" ht="30" customHeight="1" x14ac:dyDescent="0.15">
      <c r="A210" s="99"/>
      <c r="B210" s="100" t="s">
        <v>197</v>
      </c>
      <c r="C210" s="123"/>
      <c r="D210" s="124">
        <v>109200</v>
      </c>
      <c r="E210" s="95">
        <f>SUM(E208:E209)</f>
        <v>109634</v>
      </c>
      <c r="F210" s="95">
        <f>SUM(F208:F209)</f>
        <v>102893</v>
      </c>
      <c r="G210" s="111">
        <f t="shared" si="19"/>
        <v>-6741</v>
      </c>
      <c r="H210" s="117"/>
      <c r="I210" s="118">
        <f>SUM(I208:I209)</f>
        <v>101893</v>
      </c>
      <c r="J210" s="95">
        <f t="shared" si="17"/>
        <v>-1000</v>
      </c>
      <c r="K210" s="119"/>
      <c r="L210" s="118">
        <f>SUM(L208:L209)</f>
        <v>101893</v>
      </c>
      <c r="M210" s="121">
        <f t="shared" si="18"/>
        <v>0</v>
      </c>
      <c r="N210" s="119"/>
      <c r="O210" s="118">
        <f>SUM(O208:O209)</f>
        <v>101893</v>
      </c>
      <c r="P210" s="111">
        <f t="shared" si="20"/>
        <v>0</v>
      </c>
      <c r="Q210" s="119"/>
      <c r="R210" s="118">
        <f>SUM(R208:R209)</f>
        <v>101893</v>
      </c>
      <c r="S210" s="111">
        <f t="shared" si="21"/>
        <v>0</v>
      </c>
      <c r="T210" s="119"/>
    </row>
    <row r="211" spans="1:20" ht="68.25" customHeight="1" x14ac:dyDescent="0.15">
      <c r="A211" s="99"/>
      <c r="B211" s="29" t="s">
        <v>160</v>
      </c>
      <c r="C211" s="29"/>
      <c r="D211" s="52">
        <v>11376</v>
      </c>
      <c r="E211" s="31">
        <v>11034</v>
      </c>
      <c r="F211" s="31">
        <v>11083</v>
      </c>
      <c r="G211" s="30">
        <f t="shared" si="19"/>
        <v>49</v>
      </c>
      <c r="H211" s="41" t="s">
        <v>464</v>
      </c>
      <c r="I211" s="51">
        <v>11083</v>
      </c>
      <c r="J211" s="31">
        <f t="shared" si="17"/>
        <v>0</v>
      </c>
      <c r="K211" s="2"/>
      <c r="L211" s="51">
        <v>11083</v>
      </c>
      <c r="M211" s="32">
        <f t="shared" si="18"/>
        <v>0</v>
      </c>
      <c r="N211" s="2"/>
      <c r="O211" s="51">
        <v>11083</v>
      </c>
      <c r="P211" s="30">
        <f t="shared" si="20"/>
        <v>0</v>
      </c>
      <c r="Q211" s="2"/>
      <c r="R211" s="51">
        <v>11083</v>
      </c>
      <c r="S211" s="30">
        <f t="shared" si="21"/>
        <v>0</v>
      </c>
      <c r="T211" s="2"/>
    </row>
    <row r="212" spans="1:20" ht="46.5" customHeight="1" x14ac:dyDescent="0.15">
      <c r="A212" s="99"/>
      <c r="B212" s="29" t="s">
        <v>161</v>
      </c>
      <c r="C212" s="29"/>
      <c r="D212" s="52">
        <v>6556</v>
      </c>
      <c r="E212" s="31">
        <v>4343</v>
      </c>
      <c r="F212" s="31">
        <v>3789</v>
      </c>
      <c r="G212" s="30">
        <f t="shared" si="19"/>
        <v>-554</v>
      </c>
      <c r="H212" s="41" t="s">
        <v>339</v>
      </c>
      <c r="I212" s="51">
        <v>3767</v>
      </c>
      <c r="J212" s="31">
        <f t="shared" si="17"/>
        <v>-22</v>
      </c>
      <c r="K212" s="2"/>
      <c r="L212" s="51">
        <v>3767</v>
      </c>
      <c r="M212" s="32">
        <f t="shared" si="18"/>
        <v>0</v>
      </c>
      <c r="N212" s="2"/>
      <c r="O212" s="51">
        <v>3767</v>
      </c>
      <c r="P212" s="30">
        <f t="shared" si="20"/>
        <v>0</v>
      </c>
      <c r="Q212" s="2"/>
      <c r="R212" s="51">
        <v>3767</v>
      </c>
      <c r="S212" s="30">
        <f t="shared" si="21"/>
        <v>0</v>
      </c>
      <c r="T212" s="2"/>
    </row>
    <row r="213" spans="1:20" ht="47.25" customHeight="1" x14ac:dyDescent="0.15">
      <c r="A213" s="99"/>
      <c r="B213" s="29" t="s">
        <v>162</v>
      </c>
      <c r="C213" s="29"/>
      <c r="D213" s="52">
        <v>293108</v>
      </c>
      <c r="E213" s="31">
        <v>82525</v>
      </c>
      <c r="F213" s="31">
        <v>114304</v>
      </c>
      <c r="G213" s="30">
        <f t="shared" si="19"/>
        <v>31779</v>
      </c>
      <c r="H213" s="41" t="s">
        <v>465</v>
      </c>
      <c r="I213" s="51">
        <v>78517</v>
      </c>
      <c r="J213" s="31">
        <f t="shared" si="17"/>
        <v>-35787</v>
      </c>
      <c r="K213" s="11" t="s">
        <v>487</v>
      </c>
      <c r="L213" s="51">
        <v>78517</v>
      </c>
      <c r="M213" s="32">
        <f t="shared" si="18"/>
        <v>0</v>
      </c>
      <c r="N213" s="2"/>
      <c r="O213" s="51">
        <v>78517</v>
      </c>
      <c r="P213" s="30">
        <f t="shared" si="20"/>
        <v>0</v>
      </c>
      <c r="Q213" s="2"/>
      <c r="R213" s="51">
        <v>78517</v>
      </c>
      <c r="S213" s="30">
        <f t="shared" si="21"/>
        <v>0</v>
      </c>
      <c r="T213" s="2"/>
    </row>
    <row r="214" spans="1:20" s="125" customFormat="1" ht="30" customHeight="1" x14ac:dyDescent="0.15">
      <c r="A214" s="99"/>
      <c r="B214" s="100" t="s">
        <v>198</v>
      </c>
      <c r="C214" s="123"/>
      <c r="D214" s="124">
        <v>311040</v>
      </c>
      <c r="E214" s="95">
        <f>SUM(E211:E213)</f>
        <v>97902</v>
      </c>
      <c r="F214" s="95">
        <f>SUM(F211:F213)</f>
        <v>129176</v>
      </c>
      <c r="G214" s="111">
        <f t="shared" si="19"/>
        <v>31274</v>
      </c>
      <c r="H214" s="117"/>
      <c r="I214" s="118">
        <f>SUM(I211:I213)</f>
        <v>93367</v>
      </c>
      <c r="J214" s="95">
        <f t="shared" si="17"/>
        <v>-35809</v>
      </c>
      <c r="K214" s="119"/>
      <c r="L214" s="118">
        <f>SUM(L211:L213)</f>
        <v>93367</v>
      </c>
      <c r="M214" s="121">
        <f t="shared" si="18"/>
        <v>0</v>
      </c>
      <c r="N214" s="119"/>
      <c r="O214" s="118">
        <f>SUM(O211:O213)</f>
        <v>93367</v>
      </c>
      <c r="P214" s="111">
        <f t="shared" si="20"/>
        <v>0</v>
      </c>
      <c r="Q214" s="119"/>
      <c r="R214" s="118">
        <f>SUM(R211:R213)</f>
        <v>93367</v>
      </c>
      <c r="S214" s="111">
        <f t="shared" si="21"/>
        <v>0</v>
      </c>
      <c r="T214" s="119"/>
    </row>
    <row r="215" spans="1:20" ht="30" customHeight="1" x14ac:dyDescent="0.15">
      <c r="A215" s="99"/>
      <c r="B215" s="29" t="s">
        <v>163</v>
      </c>
      <c r="C215" s="29"/>
      <c r="D215" s="52">
        <v>41851</v>
      </c>
      <c r="E215" s="31">
        <v>66034</v>
      </c>
      <c r="F215" s="31">
        <v>50716</v>
      </c>
      <c r="G215" s="30">
        <f t="shared" si="19"/>
        <v>-15318</v>
      </c>
      <c r="H215" s="40" t="s">
        <v>279</v>
      </c>
      <c r="I215" s="51">
        <v>46604</v>
      </c>
      <c r="J215" s="31">
        <f t="shared" si="17"/>
        <v>-4112</v>
      </c>
      <c r="K215" s="11" t="s">
        <v>490</v>
      </c>
      <c r="L215" s="51">
        <v>46604</v>
      </c>
      <c r="M215" s="32">
        <f t="shared" si="18"/>
        <v>0</v>
      </c>
      <c r="N215" s="11"/>
      <c r="O215" s="51">
        <v>46604</v>
      </c>
      <c r="P215" s="30">
        <f t="shared" si="20"/>
        <v>0</v>
      </c>
      <c r="Q215" s="2"/>
      <c r="R215" s="51">
        <v>46604</v>
      </c>
      <c r="S215" s="30">
        <f t="shared" si="21"/>
        <v>0</v>
      </c>
      <c r="T215" s="2"/>
    </row>
    <row r="216" spans="1:20" ht="30" customHeight="1" x14ac:dyDescent="0.15">
      <c r="A216" s="99"/>
      <c r="B216" s="29" t="s">
        <v>331</v>
      </c>
      <c r="C216" s="29"/>
      <c r="D216" s="52">
        <v>38478</v>
      </c>
      <c r="E216" s="31">
        <v>27323</v>
      </c>
      <c r="F216" s="31">
        <v>33171</v>
      </c>
      <c r="G216" s="30">
        <f t="shared" si="19"/>
        <v>5848</v>
      </c>
      <c r="H216" s="40" t="s">
        <v>280</v>
      </c>
      <c r="I216" s="51">
        <v>29592</v>
      </c>
      <c r="J216" s="31">
        <f t="shared" si="17"/>
        <v>-3579</v>
      </c>
      <c r="K216" s="11" t="s">
        <v>488</v>
      </c>
      <c r="L216" s="51">
        <v>29592</v>
      </c>
      <c r="M216" s="32">
        <f t="shared" si="18"/>
        <v>0</v>
      </c>
      <c r="N216" s="2"/>
      <c r="O216" s="51">
        <v>29592</v>
      </c>
      <c r="P216" s="30">
        <f t="shared" si="20"/>
        <v>0</v>
      </c>
      <c r="Q216" s="2"/>
      <c r="R216" s="51">
        <v>29592</v>
      </c>
      <c r="S216" s="30">
        <f t="shared" si="21"/>
        <v>0</v>
      </c>
      <c r="T216" s="2"/>
    </row>
    <row r="217" spans="1:20" s="125" customFormat="1" ht="30" customHeight="1" x14ac:dyDescent="0.15">
      <c r="A217" s="101"/>
      <c r="B217" s="100" t="s">
        <v>164</v>
      </c>
      <c r="C217" s="123"/>
      <c r="D217" s="124">
        <v>80329</v>
      </c>
      <c r="E217" s="95">
        <f>SUM(E215:E216)</f>
        <v>93357</v>
      </c>
      <c r="F217" s="95">
        <f>SUM(F215:F216)</f>
        <v>83887</v>
      </c>
      <c r="G217" s="111">
        <f t="shared" si="19"/>
        <v>-9470</v>
      </c>
      <c r="H217" s="113">
        <v>0</v>
      </c>
      <c r="I217" s="118">
        <f>SUM(I215:I216)</f>
        <v>76196</v>
      </c>
      <c r="J217" s="95">
        <f t="shared" si="17"/>
        <v>-7691</v>
      </c>
      <c r="K217" s="119"/>
      <c r="L217" s="118">
        <f>SUM(L215:L216)</f>
        <v>76196</v>
      </c>
      <c r="M217" s="121">
        <f t="shared" si="18"/>
        <v>0</v>
      </c>
      <c r="N217" s="119"/>
      <c r="O217" s="118">
        <f>SUM(O215:O216)</f>
        <v>76196</v>
      </c>
      <c r="P217" s="111">
        <f t="shared" si="20"/>
        <v>0</v>
      </c>
      <c r="Q217" s="119"/>
      <c r="R217" s="118">
        <f>SUM(R215:R216)</f>
        <v>76196</v>
      </c>
      <c r="S217" s="111">
        <f t="shared" si="21"/>
        <v>0</v>
      </c>
      <c r="T217" s="119"/>
    </row>
    <row r="218" spans="1:20" ht="30" customHeight="1" x14ac:dyDescent="0.15">
      <c r="A218" s="56" t="s">
        <v>186</v>
      </c>
      <c r="B218" s="56"/>
      <c r="C218" s="58"/>
      <c r="D218" s="62">
        <v>2135943</v>
      </c>
      <c r="E218" s="15">
        <f>E194+E197+E207+E210+E214+E217</f>
        <v>1844089</v>
      </c>
      <c r="F218" s="15">
        <f>F194+F197+F207+F210+F214+F217</f>
        <v>2097663</v>
      </c>
      <c r="G218" s="16">
        <f t="shared" si="19"/>
        <v>253574</v>
      </c>
      <c r="H218" s="60"/>
      <c r="I218" s="20">
        <f>I194+I197+I207+I210+I214+I217</f>
        <v>2008982</v>
      </c>
      <c r="J218" s="15">
        <f t="shared" si="17"/>
        <v>-88681</v>
      </c>
      <c r="K218" s="19"/>
      <c r="L218" s="20">
        <f>L194+L197+L207+L210+L214+L217</f>
        <v>2017354</v>
      </c>
      <c r="M218" s="18">
        <f t="shared" si="18"/>
        <v>8372</v>
      </c>
      <c r="N218" s="19"/>
      <c r="O218" s="20">
        <f>O194+O197+O207+O210+O214+O217</f>
        <v>2020554</v>
      </c>
      <c r="P218" s="16">
        <f t="shared" si="20"/>
        <v>3200</v>
      </c>
      <c r="Q218" s="19"/>
      <c r="R218" s="20">
        <f>R194+R197+R207+R210+R214+R217</f>
        <v>2031852</v>
      </c>
      <c r="S218" s="16">
        <f t="shared" si="21"/>
        <v>11298</v>
      </c>
      <c r="T218" s="19"/>
    </row>
    <row r="219" spans="1:20" ht="30" customHeight="1" x14ac:dyDescent="0.15">
      <c r="A219" s="99" t="s">
        <v>187</v>
      </c>
      <c r="B219" s="29" t="s">
        <v>165</v>
      </c>
      <c r="C219" s="29"/>
      <c r="D219" s="52">
        <v>182177</v>
      </c>
      <c r="E219" s="31">
        <v>177090</v>
      </c>
      <c r="F219" s="31">
        <v>176036</v>
      </c>
      <c r="G219" s="30">
        <f t="shared" si="19"/>
        <v>-1054</v>
      </c>
      <c r="H219" s="37" t="s">
        <v>456</v>
      </c>
      <c r="I219" s="33">
        <v>175347</v>
      </c>
      <c r="J219" s="31">
        <f t="shared" si="17"/>
        <v>-689</v>
      </c>
      <c r="K219" s="2"/>
      <c r="L219" s="51">
        <v>175347</v>
      </c>
      <c r="M219" s="32">
        <f t="shared" si="18"/>
        <v>0</v>
      </c>
      <c r="N219" s="2"/>
      <c r="O219" s="51">
        <v>175347</v>
      </c>
      <c r="P219" s="30">
        <f t="shared" si="20"/>
        <v>0</v>
      </c>
      <c r="Q219" s="2"/>
      <c r="R219" s="51">
        <v>175347</v>
      </c>
      <c r="S219" s="30">
        <f t="shared" si="21"/>
        <v>0</v>
      </c>
      <c r="T219" s="2"/>
    </row>
    <row r="220" spans="1:20" ht="30" customHeight="1" x14ac:dyDescent="0.15">
      <c r="A220" s="99"/>
      <c r="B220" s="29" t="s">
        <v>166</v>
      </c>
      <c r="C220" s="29"/>
      <c r="D220" s="52">
        <v>12521</v>
      </c>
      <c r="E220" s="31">
        <v>10847</v>
      </c>
      <c r="F220" s="31">
        <v>13481</v>
      </c>
      <c r="G220" s="30">
        <f t="shared" si="19"/>
        <v>2634</v>
      </c>
      <c r="H220" s="37" t="s">
        <v>302</v>
      </c>
      <c r="I220" s="33">
        <v>13481</v>
      </c>
      <c r="J220" s="31">
        <f t="shared" si="17"/>
        <v>0</v>
      </c>
      <c r="K220" s="2"/>
      <c r="L220" s="33">
        <v>13481</v>
      </c>
      <c r="M220" s="32">
        <f t="shared" si="18"/>
        <v>0</v>
      </c>
      <c r="N220" s="2"/>
      <c r="O220" s="51">
        <v>11580</v>
      </c>
      <c r="P220" s="30">
        <f t="shared" si="20"/>
        <v>-1901</v>
      </c>
      <c r="Q220" s="2" t="s">
        <v>425</v>
      </c>
      <c r="R220" s="51">
        <v>11580</v>
      </c>
      <c r="S220" s="30">
        <f t="shared" si="21"/>
        <v>0</v>
      </c>
      <c r="T220" s="2"/>
    </row>
    <row r="221" spans="1:20" ht="30" customHeight="1" x14ac:dyDescent="0.15">
      <c r="A221" s="99"/>
      <c r="B221" s="29" t="s">
        <v>167</v>
      </c>
      <c r="C221" s="29"/>
      <c r="D221" s="52">
        <v>632</v>
      </c>
      <c r="E221" s="38">
        <v>638</v>
      </c>
      <c r="F221" s="38">
        <v>639</v>
      </c>
      <c r="G221" s="30">
        <f t="shared" si="19"/>
        <v>1</v>
      </c>
      <c r="H221" s="37" t="s">
        <v>303</v>
      </c>
      <c r="I221" s="33">
        <v>639</v>
      </c>
      <c r="J221" s="31">
        <f t="shared" si="17"/>
        <v>0</v>
      </c>
      <c r="K221" s="2"/>
      <c r="L221" s="51">
        <v>639</v>
      </c>
      <c r="M221" s="32">
        <f t="shared" si="18"/>
        <v>0</v>
      </c>
      <c r="N221" s="2"/>
      <c r="O221" s="51">
        <v>639</v>
      </c>
      <c r="P221" s="30">
        <f t="shared" si="20"/>
        <v>0</v>
      </c>
      <c r="Q221" s="65"/>
      <c r="R221" s="51">
        <v>639</v>
      </c>
      <c r="S221" s="30">
        <f t="shared" si="21"/>
        <v>0</v>
      </c>
      <c r="T221" s="65"/>
    </row>
    <row r="222" spans="1:20" s="125" customFormat="1" ht="30" customHeight="1" x14ac:dyDescent="0.15">
      <c r="A222" s="101"/>
      <c r="B222" s="100" t="s">
        <v>168</v>
      </c>
      <c r="C222" s="123"/>
      <c r="D222" s="124">
        <v>195330</v>
      </c>
      <c r="E222" s="95">
        <f>SUM(E219:E221)</f>
        <v>188575</v>
      </c>
      <c r="F222" s="95">
        <f>SUM(F219:F221)</f>
        <v>190156</v>
      </c>
      <c r="G222" s="111">
        <f t="shared" si="19"/>
        <v>1581</v>
      </c>
      <c r="H222" s="113"/>
      <c r="I222" s="118">
        <f>SUM(I219:I221)</f>
        <v>189467</v>
      </c>
      <c r="J222" s="95">
        <f t="shared" si="17"/>
        <v>-689</v>
      </c>
      <c r="K222" s="119"/>
      <c r="L222" s="118">
        <f>SUM(L219:L221)</f>
        <v>189467</v>
      </c>
      <c r="M222" s="121">
        <f t="shared" si="18"/>
        <v>0</v>
      </c>
      <c r="N222" s="119"/>
      <c r="O222" s="118">
        <f>SUM(O219:O221)</f>
        <v>187566</v>
      </c>
      <c r="P222" s="111">
        <f t="shared" si="20"/>
        <v>-1901</v>
      </c>
      <c r="Q222" s="129"/>
      <c r="R222" s="118">
        <f>SUM(R219:R221)</f>
        <v>187566</v>
      </c>
      <c r="S222" s="111">
        <f t="shared" si="21"/>
        <v>0</v>
      </c>
      <c r="T222" s="129"/>
    </row>
    <row r="223" spans="1:20" ht="30" customHeight="1" x14ac:dyDescent="0.15">
      <c r="A223" s="56" t="s">
        <v>169</v>
      </c>
      <c r="B223" s="56"/>
      <c r="C223" s="58"/>
      <c r="D223" s="62">
        <v>195330</v>
      </c>
      <c r="E223" s="15">
        <f>E222</f>
        <v>188575</v>
      </c>
      <c r="F223" s="15">
        <f>F222</f>
        <v>190156</v>
      </c>
      <c r="G223" s="16">
        <f t="shared" si="19"/>
        <v>1581</v>
      </c>
      <c r="H223" s="60"/>
      <c r="I223" s="20">
        <f>SUM(I222)</f>
        <v>189467</v>
      </c>
      <c r="J223" s="15">
        <f t="shared" si="17"/>
        <v>-689</v>
      </c>
      <c r="K223" s="19"/>
      <c r="L223" s="20">
        <f>SUM(L222)</f>
        <v>189467</v>
      </c>
      <c r="M223" s="18">
        <f t="shared" si="18"/>
        <v>0</v>
      </c>
      <c r="N223" s="19"/>
      <c r="O223" s="20">
        <f>SUM(O222)</f>
        <v>187566</v>
      </c>
      <c r="P223" s="16">
        <f t="shared" si="20"/>
        <v>-1901</v>
      </c>
      <c r="Q223" s="21"/>
      <c r="R223" s="20">
        <f>SUM(R222)</f>
        <v>187566</v>
      </c>
      <c r="S223" s="16">
        <f t="shared" si="21"/>
        <v>0</v>
      </c>
      <c r="T223" s="21"/>
    </row>
    <row r="224" spans="1:20" ht="30" customHeight="1" x14ac:dyDescent="0.15">
      <c r="A224" s="99" t="s">
        <v>192</v>
      </c>
      <c r="B224" s="103" t="s">
        <v>170</v>
      </c>
      <c r="C224" s="103"/>
      <c r="D224" s="126">
        <v>1685</v>
      </c>
      <c r="E224" s="96">
        <v>1842</v>
      </c>
      <c r="F224" s="96">
        <v>1788</v>
      </c>
      <c r="G224" s="112">
        <f t="shared" si="19"/>
        <v>-54</v>
      </c>
      <c r="H224" s="116"/>
      <c r="I224" s="33">
        <v>1786</v>
      </c>
      <c r="J224" s="96">
        <f t="shared" ref="J224:J241" si="22">I224-F224</f>
        <v>-2</v>
      </c>
      <c r="K224" s="11"/>
      <c r="L224" s="33">
        <v>1786</v>
      </c>
      <c r="M224" s="122">
        <f t="shared" si="18"/>
        <v>0</v>
      </c>
      <c r="N224" s="11"/>
      <c r="O224" s="33">
        <v>1786</v>
      </c>
      <c r="P224" s="112">
        <f t="shared" si="20"/>
        <v>0</v>
      </c>
      <c r="Q224" s="34"/>
      <c r="R224" s="33">
        <v>1786</v>
      </c>
      <c r="S224" s="112">
        <f t="shared" si="21"/>
        <v>0</v>
      </c>
      <c r="T224" s="34"/>
    </row>
    <row r="225" spans="1:20" ht="30" customHeight="1" x14ac:dyDescent="0.15">
      <c r="A225" s="56" t="s">
        <v>193</v>
      </c>
      <c r="B225" s="56"/>
      <c r="C225" s="58"/>
      <c r="D225" s="62">
        <v>1685</v>
      </c>
      <c r="E225" s="15">
        <f>E224</f>
        <v>1842</v>
      </c>
      <c r="F225" s="15">
        <f>F224</f>
        <v>1788</v>
      </c>
      <c r="G225" s="16">
        <f t="shared" si="19"/>
        <v>-54</v>
      </c>
      <c r="H225" s="60"/>
      <c r="I225" s="20">
        <f>SUM(I224)</f>
        <v>1786</v>
      </c>
      <c r="J225" s="15">
        <f t="shared" si="22"/>
        <v>-2</v>
      </c>
      <c r="K225" s="19"/>
      <c r="L225" s="20">
        <f>SUM(L224)</f>
        <v>1786</v>
      </c>
      <c r="M225" s="18">
        <f t="shared" si="18"/>
        <v>0</v>
      </c>
      <c r="N225" s="19"/>
      <c r="O225" s="20">
        <f>SUM(O224)</f>
        <v>1786</v>
      </c>
      <c r="P225" s="16">
        <f t="shared" si="20"/>
        <v>0</v>
      </c>
      <c r="Q225" s="21"/>
      <c r="R225" s="20">
        <f>SUM(R224)</f>
        <v>1786</v>
      </c>
      <c r="S225" s="16">
        <f t="shared" si="21"/>
        <v>0</v>
      </c>
      <c r="T225" s="21"/>
    </row>
    <row r="226" spans="1:20" ht="30" customHeight="1" x14ac:dyDescent="0.15">
      <c r="A226" s="105" t="s">
        <v>189</v>
      </c>
      <c r="B226" s="29" t="s">
        <v>171</v>
      </c>
      <c r="C226" s="38" t="s">
        <v>171</v>
      </c>
      <c r="D226" s="30">
        <v>1196163</v>
      </c>
      <c r="E226" s="31">
        <v>1332171</v>
      </c>
      <c r="F226" s="31">
        <v>1267380</v>
      </c>
      <c r="G226" s="30">
        <f t="shared" si="19"/>
        <v>-64791</v>
      </c>
      <c r="H226" s="37" t="s">
        <v>246</v>
      </c>
      <c r="I226" s="13">
        <v>1267380</v>
      </c>
      <c r="J226" s="31">
        <f t="shared" si="22"/>
        <v>0</v>
      </c>
      <c r="K226" s="2"/>
      <c r="L226" s="51">
        <v>1267380</v>
      </c>
      <c r="M226" s="32">
        <f t="shared" si="18"/>
        <v>0</v>
      </c>
      <c r="N226" s="2"/>
      <c r="O226" s="51">
        <v>1267380</v>
      </c>
      <c r="P226" s="30">
        <f t="shared" si="20"/>
        <v>0</v>
      </c>
      <c r="Q226" s="65"/>
      <c r="R226" s="51">
        <v>1267380</v>
      </c>
      <c r="S226" s="30">
        <f t="shared" si="21"/>
        <v>0</v>
      </c>
      <c r="T226" s="65"/>
    </row>
    <row r="227" spans="1:20" ht="30" customHeight="1" x14ac:dyDescent="0.15">
      <c r="A227" s="105"/>
      <c r="B227" s="29" t="s">
        <v>172</v>
      </c>
      <c r="C227" s="38" t="s">
        <v>172</v>
      </c>
      <c r="D227" s="30">
        <v>69409</v>
      </c>
      <c r="E227" s="31">
        <v>35540</v>
      </c>
      <c r="F227" s="31">
        <v>35855</v>
      </c>
      <c r="G227" s="30">
        <f t="shared" si="19"/>
        <v>315</v>
      </c>
      <c r="H227" s="37" t="s">
        <v>247</v>
      </c>
      <c r="I227" s="51">
        <v>35855</v>
      </c>
      <c r="J227" s="31">
        <f t="shared" si="22"/>
        <v>0</v>
      </c>
      <c r="K227" s="2"/>
      <c r="L227" s="51">
        <v>35855</v>
      </c>
      <c r="M227" s="32">
        <f t="shared" si="18"/>
        <v>0</v>
      </c>
      <c r="N227" s="2"/>
      <c r="O227" s="51">
        <v>35855</v>
      </c>
      <c r="P227" s="30">
        <f t="shared" si="20"/>
        <v>0</v>
      </c>
      <c r="Q227" s="65"/>
      <c r="R227" s="51">
        <v>35855</v>
      </c>
      <c r="S227" s="30">
        <f t="shared" si="21"/>
        <v>0</v>
      </c>
      <c r="T227" s="65"/>
    </row>
    <row r="228" spans="1:20" ht="30" customHeight="1" x14ac:dyDescent="0.15">
      <c r="A228" s="105"/>
      <c r="B228" s="29" t="s">
        <v>173</v>
      </c>
      <c r="C228" s="38" t="s">
        <v>173</v>
      </c>
      <c r="D228" s="30">
        <v>1237</v>
      </c>
      <c r="E228" s="31">
        <v>2100</v>
      </c>
      <c r="F228" s="31">
        <v>3009</v>
      </c>
      <c r="G228" s="30">
        <f t="shared" si="19"/>
        <v>909</v>
      </c>
      <c r="H228" s="37" t="s">
        <v>248</v>
      </c>
      <c r="I228" s="51">
        <v>3009</v>
      </c>
      <c r="J228" s="31">
        <f t="shared" si="22"/>
        <v>0</v>
      </c>
      <c r="K228" s="2"/>
      <c r="L228" s="51">
        <v>3009</v>
      </c>
      <c r="M228" s="32">
        <f t="shared" si="18"/>
        <v>0</v>
      </c>
      <c r="N228" s="2"/>
      <c r="O228" s="51">
        <v>3009</v>
      </c>
      <c r="P228" s="30">
        <f t="shared" si="20"/>
        <v>0</v>
      </c>
      <c r="Q228" s="65"/>
      <c r="R228" s="51">
        <v>3009</v>
      </c>
      <c r="S228" s="30">
        <f t="shared" si="21"/>
        <v>0</v>
      </c>
      <c r="T228" s="65"/>
    </row>
    <row r="229" spans="1:20" ht="30" customHeight="1" x14ac:dyDescent="0.15">
      <c r="A229" s="105"/>
      <c r="B229" s="29" t="s">
        <v>174</v>
      </c>
      <c r="C229" s="38" t="s">
        <v>174</v>
      </c>
      <c r="D229" s="30">
        <v>37</v>
      </c>
      <c r="E229" s="38">
        <v>481</v>
      </c>
      <c r="F229" s="38">
        <v>837</v>
      </c>
      <c r="G229" s="30">
        <f t="shared" si="19"/>
        <v>356</v>
      </c>
      <c r="H229" s="37" t="s">
        <v>249</v>
      </c>
      <c r="I229" s="51">
        <v>837</v>
      </c>
      <c r="J229" s="31">
        <f t="shared" si="22"/>
        <v>0</v>
      </c>
      <c r="K229" s="2"/>
      <c r="L229" s="51">
        <v>837</v>
      </c>
      <c r="M229" s="32">
        <f t="shared" si="18"/>
        <v>0</v>
      </c>
      <c r="N229" s="2"/>
      <c r="O229" s="51">
        <v>837</v>
      </c>
      <c r="P229" s="30">
        <f t="shared" si="20"/>
        <v>0</v>
      </c>
      <c r="Q229" s="65"/>
      <c r="R229" s="51">
        <v>837</v>
      </c>
      <c r="S229" s="30">
        <f t="shared" si="21"/>
        <v>0</v>
      </c>
      <c r="T229" s="65"/>
    </row>
    <row r="230" spans="1:20" ht="30" customHeight="1" x14ac:dyDescent="0.15">
      <c r="A230" s="105"/>
      <c r="B230" s="29" t="s">
        <v>175</v>
      </c>
      <c r="C230" s="38" t="s">
        <v>175</v>
      </c>
      <c r="D230" s="30">
        <v>401</v>
      </c>
      <c r="E230" s="38">
        <v>1057</v>
      </c>
      <c r="F230" s="38">
        <v>1219</v>
      </c>
      <c r="G230" s="30">
        <f t="shared" si="19"/>
        <v>162</v>
      </c>
      <c r="H230" s="37" t="s">
        <v>250</v>
      </c>
      <c r="I230" s="51">
        <v>1219</v>
      </c>
      <c r="J230" s="31">
        <f t="shared" si="22"/>
        <v>0</v>
      </c>
      <c r="K230" s="2"/>
      <c r="L230" s="51">
        <v>1219</v>
      </c>
      <c r="M230" s="32">
        <f t="shared" si="18"/>
        <v>0</v>
      </c>
      <c r="N230" s="2"/>
      <c r="O230" s="51">
        <v>1219</v>
      </c>
      <c r="P230" s="30">
        <f t="shared" si="20"/>
        <v>0</v>
      </c>
      <c r="Q230" s="65"/>
      <c r="R230" s="51">
        <v>1219</v>
      </c>
      <c r="S230" s="30">
        <f t="shared" si="21"/>
        <v>0</v>
      </c>
      <c r="T230" s="65"/>
    </row>
    <row r="231" spans="1:20" ht="30" customHeight="1" x14ac:dyDescent="0.15">
      <c r="A231" s="105"/>
      <c r="B231" s="29" t="s">
        <v>176</v>
      </c>
      <c r="C231" s="38" t="s">
        <v>176</v>
      </c>
      <c r="D231" s="30">
        <v>1</v>
      </c>
      <c r="E231" s="38">
        <v>1</v>
      </c>
      <c r="F231" s="38">
        <v>1</v>
      </c>
      <c r="G231" s="30">
        <f t="shared" si="19"/>
        <v>0</v>
      </c>
      <c r="H231" s="37" t="s">
        <v>251</v>
      </c>
      <c r="I231" s="51">
        <v>1</v>
      </c>
      <c r="J231" s="31">
        <f t="shared" si="22"/>
        <v>0</v>
      </c>
      <c r="K231" s="2"/>
      <c r="L231" s="51">
        <v>1</v>
      </c>
      <c r="M231" s="32">
        <f t="shared" si="18"/>
        <v>0</v>
      </c>
      <c r="N231" s="2"/>
      <c r="O231" s="51">
        <v>1</v>
      </c>
      <c r="P231" s="30">
        <f t="shared" si="20"/>
        <v>0</v>
      </c>
      <c r="Q231" s="65"/>
      <c r="R231" s="51">
        <v>1</v>
      </c>
      <c r="S231" s="30">
        <f t="shared" si="21"/>
        <v>0</v>
      </c>
      <c r="T231" s="65"/>
    </row>
    <row r="232" spans="1:20" ht="30" customHeight="1" x14ac:dyDescent="0.15">
      <c r="A232" s="105"/>
      <c r="B232" s="29" t="s">
        <v>311</v>
      </c>
      <c r="C232" s="38" t="s">
        <v>319</v>
      </c>
      <c r="D232" s="30">
        <v>0</v>
      </c>
      <c r="E232" s="31">
        <v>5348</v>
      </c>
      <c r="F232" s="31">
        <v>5</v>
      </c>
      <c r="G232" s="30">
        <f t="shared" si="19"/>
        <v>-5343</v>
      </c>
      <c r="H232" s="37" t="s">
        <v>312</v>
      </c>
      <c r="I232" s="51">
        <v>5</v>
      </c>
      <c r="J232" s="31">
        <f t="shared" si="22"/>
        <v>0</v>
      </c>
      <c r="K232" s="2"/>
      <c r="L232" s="51">
        <v>5</v>
      </c>
      <c r="M232" s="32">
        <f t="shared" si="18"/>
        <v>0</v>
      </c>
      <c r="N232" s="2"/>
      <c r="O232" s="51">
        <v>5550</v>
      </c>
      <c r="P232" s="30">
        <f t="shared" si="20"/>
        <v>5545</v>
      </c>
      <c r="Q232" s="65" t="s">
        <v>496</v>
      </c>
      <c r="R232" s="51">
        <v>5550</v>
      </c>
      <c r="S232" s="30">
        <f t="shared" si="21"/>
        <v>0</v>
      </c>
      <c r="T232" s="65"/>
    </row>
    <row r="233" spans="1:20" ht="30" customHeight="1" x14ac:dyDescent="0.15">
      <c r="A233" s="106"/>
      <c r="B233" s="29" t="s">
        <v>177</v>
      </c>
      <c r="C233" s="38" t="s">
        <v>177</v>
      </c>
      <c r="D233" s="30">
        <v>30000</v>
      </c>
      <c r="E233" s="31">
        <v>30000</v>
      </c>
      <c r="F233" s="31">
        <v>30000</v>
      </c>
      <c r="G233" s="30">
        <f t="shared" si="19"/>
        <v>0</v>
      </c>
      <c r="H233" s="37" t="s">
        <v>177</v>
      </c>
      <c r="I233" s="51">
        <v>30000</v>
      </c>
      <c r="J233" s="31">
        <f t="shared" si="22"/>
        <v>0</v>
      </c>
      <c r="K233" s="2"/>
      <c r="L233" s="51">
        <v>30000</v>
      </c>
      <c r="M233" s="32">
        <f t="shared" si="18"/>
        <v>0</v>
      </c>
      <c r="N233" s="2"/>
      <c r="O233" s="51">
        <v>30000</v>
      </c>
      <c r="P233" s="30">
        <f t="shared" si="20"/>
        <v>0</v>
      </c>
      <c r="Q233" s="65"/>
      <c r="R233" s="51">
        <v>30000</v>
      </c>
      <c r="S233" s="30">
        <f t="shared" si="21"/>
        <v>0</v>
      </c>
      <c r="T233" s="65"/>
    </row>
    <row r="234" spans="1:20" ht="30" customHeight="1" x14ac:dyDescent="0.15">
      <c r="A234" s="56" t="s">
        <v>188</v>
      </c>
      <c r="B234" s="56"/>
      <c r="C234" s="58"/>
      <c r="D234" s="62">
        <v>1297248</v>
      </c>
      <c r="E234" s="15">
        <f>SUM(E226:E233)</f>
        <v>1406698</v>
      </c>
      <c r="F234" s="15">
        <f>SUM(F226:F233)</f>
        <v>1338306</v>
      </c>
      <c r="G234" s="16">
        <f t="shared" si="19"/>
        <v>-68392</v>
      </c>
      <c r="H234" s="60"/>
      <c r="I234" s="20">
        <f>SUM(I226:I233)</f>
        <v>1338306</v>
      </c>
      <c r="J234" s="15">
        <f t="shared" si="22"/>
        <v>0</v>
      </c>
      <c r="K234" s="66"/>
      <c r="L234" s="20">
        <f>SUM(L226:L233)</f>
        <v>1338306</v>
      </c>
      <c r="M234" s="18">
        <f t="shared" si="18"/>
        <v>0</v>
      </c>
      <c r="N234" s="19"/>
      <c r="O234" s="20">
        <f>SUM(O226:O233)</f>
        <v>1343851</v>
      </c>
      <c r="P234" s="16">
        <f t="shared" si="20"/>
        <v>5545</v>
      </c>
      <c r="Q234" s="21"/>
      <c r="R234" s="20">
        <f>SUM(R226:R233)</f>
        <v>1343851</v>
      </c>
      <c r="S234" s="16">
        <f t="shared" si="21"/>
        <v>0</v>
      </c>
      <c r="T234" s="21"/>
    </row>
    <row r="235" spans="1:20" ht="30" customHeight="1" x14ac:dyDescent="0.15">
      <c r="A235" s="107" t="s">
        <v>191</v>
      </c>
      <c r="B235" s="67" t="s">
        <v>178</v>
      </c>
      <c r="C235" s="68"/>
      <c r="D235" s="69">
        <v>2438849</v>
      </c>
      <c r="E235" s="31">
        <v>2415435</v>
      </c>
      <c r="F235" s="31">
        <v>2424181</v>
      </c>
      <c r="G235" s="30">
        <f t="shared" si="19"/>
        <v>8746</v>
      </c>
      <c r="H235" s="37" t="s">
        <v>245</v>
      </c>
      <c r="I235" s="51">
        <v>2409368</v>
      </c>
      <c r="J235" s="31">
        <f t="shared" si="22"/>
        <v>-14813</v>
      </c>
      <c r="K235" s="11"/>
      <c r="L235" s="51">
        <v>2409368</v>
      </c>
      <c r="M235" s="32">
        <f t="shared" si="18"/>
        <v>0</v>
      </c>
      <c r="N235" s="65"/>
      <c r="O235" s="51">
        <v>2409368</v>
      </c>
      <c r="P235" s="30">
        <f t="shared" si="20"/>
        <v>0</v>
      </c>
      <c r="Q235" s="65"/>
      <c r="R235" s="51">
        <v>2409368</v>
      </c>
      <c r="S235" s="30">
        <f t="shared" si="21"/>
        <v>0</v>
      </c>
      <c r="T235" s="65"/>
    </row>
    <row r="236" spans="1:20" ht="30" customHeight="1" x14ac:dyDescent="0.15">
      <c r="A236" s="108"/>
      <c r="B236" s="67" t="s">
        <v>179</v>
      </c>
      <c r="C236" s="68"/>
      <c r="D236" s="69">
        <v>60389</v>
      </c>
      <c r="E236" s="31">
        <v>64601</v>
      </c>
      <c r="F236" s="31">
        <v>56586</v>
      </c>
      <c r="G236" s="30">
        <f t="shared" si="19"/>
        <v>-8015</v>
      </c>
      <c r="H236" s="37" t="s">
        <v>245</v>
      </c>
      <c r="I236" s="33">
        <v>56586</v>
      </c>
      <c r="J236" s="31">
        <f t="shared" si="22"/>
        <v>0</v>
      </c>
      <c r="K236" s="70"/>
      <c r="L236" s="33">
        <v>56586</v>
      </c>
      <c r="M236" s="32">
        <f t="shared" si="18"/>
        <v>0</v>
      </c>
      <c r="N236" s="2"/>
      <c r="O236" s="33">
        <v>56586</v>
      </c>
      <c r="P236" s="30">
        <f t="shared" si="20"/>
        <v>0</v>
      </c>
      <c r="Q236" s="65"/>
      <c r="R236" s="33">
        <v>56586</v>
      </c>
      <c r="S236" s="30">
        <f t="shared" si="21"/>
        <v>0</v>
      </c>
      <c r="T236" s="65"/>
    </row>
    <row r="237" spans="1:20" ht="30" customHeight="1" x14ac:dyDescent="0.15">
      <c r="A237" s="108"/>
      <c r="B237" s="67" t="s">
        <v>180</v>
      </c>
      <c r="C237" s="68"/>
      <c r="D237" s="69">
        <v>62577</v>
      </c>
      <c r="E237" s="31">
        <v>55449</v>
      </c>
      <c r="F237" s="31">
        <v>74671</v>
      </c>
      <c r="G237" s="30">
        <f t="shared" si="19"/>
        <v>19222</v>
      </c>
      <c r="H237" s="37" t="s">
        <v>245</v>
      </c>
      <c r="I237" s="33">
        <v>74671</v>
      </c>
      <c r="J237" s="31">
        <f t="shared" si="22"/>
        <v>0</v>
      </c>
      <c r="K237" s="70"/>
      <c r="L237" s="33">
        <v>74671</v>
      </c>
      <c r="M237" s="32">
        <f t="shared" si="18"/>
        <v>0</v>
      </c>
      <c r="N237" s="2"/>
      <c r="O237" s="33">
        <v>74671</v>
      </c>
      <c r="P237" s="30">
        <f t="shared" si="20"/>
        <v>0</v>
      </c>
      <c r="Q237" s="65"/>
      <c r="R237" s="33">
        <v>74671</v>
      </c>
      <c r="S237" s="30">
        <f t="shared" si="21"/>
        <v>0</v>
      </c>
      <c r="T237" s="65"/>
    </row>
    <row r="238" spans="1:20" ht="30" customHeight="1" x14ac:dyDescent="0.15">
      <c r="A238" s="108"/>
      <c r="B238" s="67" t="s">
        <v>327</v>
      </c>
      <c r="C238" s="68"/>
      <c r="D238" s="69">
        <v>52516</v>
      </c>
      <c r="E238" s="31">
        <f>4531+2164+720</f>
        <v>7415</v>
      </c>
      <c r="F238" s="31">
        <f>2482+783+4828</f>
        <v>8093</v>
      </c>
      <c r="G238" s="30">
        <f t="shared" si="19"/>
        <v>678</v>
      </c>
      <c r="H238" s="37" t="s">
        <v>245</v>
      </c>
      <c r="I238" s="13">
        <f>2482+783+4828</f>
        <v>8093</v>
      </c>
      <c r="J238" s="31">
        <f t="shared" si="22"/>
        <v>0</v>
      </c>
      <c r="K238" s="70"/>
      <c r="L238" s="33">
        <v>8093</v>
      </c>
      <c r="M238" s="32">
        <f t="shared" si="18"/>
        <v>0</v>
      </c>
      <c r="N238" s="2"/>
      <c r="O238" s="13">
        <v>8093</v>
      </c>
      <c r="P238" s="30">
        <f t="shared" si="20"/>
        <v>0</v>
      </c>
      <c r="Q238" s="65"/>
      <c r="R238" s="13">
        <v>8093</v>
      </c>
      <c r="S238" s="30">
        <f t="shared" si="21"/>
        <v>0</v>
      </c>
      <c r="T238" s="65"/>
    </row>
    <row r="239" spans="1:20" ht="30" customHeight="1" x14ac:dyDescent="0.15">
      <c r="A239" s="108"/>
      <c r="B239" s="67" t="s">
        <v>328</v>
      </c>
      <c r="C239" s="68"/>
      <c r="D239" s="69"/>
      <c r="E239" s="31">
        <f>15565+8475+2567</f>
        <v>26607</v>
      </c>
      <c r="F239" s="31">
        <f>15301+7401+2653</f>
        <v>25355</v>
      </c>
      <c r="G239" s="30">
        <f t="shared" si="19"/>
        <v>-1252</v>
      </c>
      <c r="H239" s="37" t="s">
        <v>245</v>
      </c>
      <c r="I239" s="13">
        <f>15301+7401+2653</f>
        <v>25355</v>
      </c>
      <c r="J239" s="31">
        <f t="shared" si="22"/>
        <v>0</v>
      </c>
      <c r="K239" s="70"/>
      <c r="L239" s="33">
        <v>25355</v>
      </c>
      <c r="M239" s="32">
        <f t="shared" si="18"/>
        <v>0</v>
      </c>
      <c r="N239" s="2"/>
      <c r="O239" s="13">
        <v>25355</v>
      </c>
      <c r="P239" s="30">
        <f t="shared" si="20"/>
        <v>0</v>
      </c>
      <c r="Q239" s="65"/>
      <c r="R239" s="13">
        <v>25355</v>
      </c>
      <c r="S239" s="30">
        <f t="shared" si="21"/>
        <v>0</v>
      </c>
      <c r="T239" s="65"/>
    </row>
    <row r="240" spans="1:20" ht="30" customHeight="1" x14ac:dyDescent="0.15">
      <c r="A240" s="108"/>
      <c r="B240" s="67" t="s">
        <v>329</v>
      </c>
      <c r="C240" s="68"/>
      <c r="D240" s="69">
        <v>11234</v>
      </c>
      <c r="E240" s="31">
        <f>8298+4722+1501</f>
        <v>14521</v>
      </c>
      <c r="F240" s="31">
        <f>8157+4568+1426</f>
        <v>14151</v>
      </c>
      <c r="G240" s="30">
        <f t="shared" si="19"/>
        <v>-370</v>
      </c>
      <c r="H240" s="37" t="s">
        <v>245</v>
      </c>
      <c r="I240" s="13">
        <f>8157+4568+1426</f>
        <v>14151</v>
      </c>
      <c r="J240" s="31">
        <f t="shared" si="22"/>
        <v>0</v>
      </c>
      <c r="K240" s="70"/>
      <c r="L240" s="33">
        <v>14151</v>
      </c>
      <c r="M240" s="32">
        <f t="shared" si="18"/>
        <v>0</v>
      </c>
      <c r="N240" s="2"/>
      <c r="O240" s="13">
        <v>14151</v>
      </c>
      <c r="P240" s="30">
        <f t="shared" si="20"/>
        <v>0</v>
      </c>
      <c r="Q240" s="65"/>
      <c r="R240" s="13">
        <v>14151</v>
      </c>
      <c r="S240" s="30">
        <f t="shared" si="21"/>
        <v>0</v>
      </c>
      <c r="T240" s="65"/>
    </row>
    <row r="241" spans="1:20" ht="30" customHeight="1" x14ac:dyDescent="0.15">
      <c r="A241" s="71" t="s">
        <v>190</v>
      </c>
      <c r="B241" s="72"/>
      <c r="C241" s="73"/>
      <c r="D241" s="62">
        <v>2633360</v>
      </c>
      <c r="E241" s="15">
        <f>SUM(E235:E240)</f>
        <v>2584028</v>
      </c>
      <c r="F241" s="15">
        <f>SUM(F235:F240)</f>
        <v>2603037</v>
      </c>
      <c r="G241" s="16">
        <f t="shared" si="19"/>
        <v>19009</v>
      </c>
      <c r="H241" s="60"/>
      <c r="I241" s="20">
        <f>SUM(I235:I240)</f>
        <v>2588224</v>
      </c>
      <c r="J241" s="15">
        <f t="shared" si="22"/>
        <v>-14813</v>
      </c>
      <c r="K241" s="66"/>
      <c r="L241" s="20">
        <f>SUM(L235:L240)</f>
        <v>2588224</v>
      </c>
      <c r="M241" s="18">
        <f t="shared" si="18"/>
        <v>0</v>
      </c>
      <c r="N241" s="19"/>
      <c r="O241" s="20">
        <f>SUM(O235:O240)</f>
        <v>2588224</v>
      </c>
      <c r="P241" s="16">
        <f t="shared" si="20"/>
        <v>0</v>
      </c>
      <c r="Q241" s="21"/>
      <c r="R241" s="20">
        <f>SUM(R235:R240)</f>
        <v>2588224</v>
      </c>
      <c r="S241" s="16">
        <f t="shared" si="21"/>
        <v>0</v>
      </c>
      <c r="T241" s="21"/>
    </row>
    <row r="242" spans="1:20" s="1" customFormat="1" ht="35.25" customHeight="1" x14ac:dyDescent="0.15">
      <c r="A242" s="74" t="s">
        <v>200</v>
      </c>
      <c r="B242" s="74"/>
      <c r="C242" s="75"/>
      <c r="D242" s="76">
        <v>20543599</v>
      </c>
      <c r="E242" s="22">
        <f>E22+E66+E110+E174+E176+E218+E223+E225+E234+E235</f>
        <v>22705817</v>
      </c>
      <c r="F242" s="22">
        <f>F22+F66+F110+F174+F176+F218+F223+F225+F234+F235</f>
        <v>23446985</v>
      </c>
      <c r="G242" s="23">
        <f t="shared" si="19"/>
        <v>741168</v>
      </c>
      <c r="H242" s="77"/>
      <c r="I242" s="24">
        <f>I22+I66+I110+I174+I176+I218+I223+I225+I234+I235</f>
        <v>22907945</v>
      </c>
      <c r="J242" s="22">
        <f>I242-F242</f>
        <v>-539040</v>
      </c>
      <c r="K242" s="78"/>
      <c r="L242" s="25">
        <f>L22+L66+L110+L174+L176+L218+L223+L225+L234+L235</f>
        <v>22930371</v>
      </c>
      <c r="M242" s="26">
        <f>L242-I242</f>
        <v>22426</v>
      </c>
      <c r="N242" s="27"/>
      <c r="O242" s="25">
        <f>O22+O66+O110+O174+O176+O218+O223+O225+O234+O235</f>
        <v>22953931</v>
      </c>
      <c r="P242" s="23">
        <f t="shared" si="20"/>
        <v>23560</v>
      </c>
      <c r="Q242" s="28"/>
      <c r="R242" s="25">
        <f>R22+R66+R110+R174+R176+R218+R223+R225+R234+R235</f>
        <v>22965000</v>
      </c>
      <c r="S242" s="23">
        <f t="shared" si="21"/>
        <v>11069</v>
      </c>
      <c r="T242" s="28"/>
    </row>
    <row r="243" spans="1:20" x14ac:dyDescent="0.15">
      <c r="E243" s="9"/>
      <c r="F243" s="9">
        <f>F242-F233</f>
        <v>23416985</v>
      </c>
      <c r="I243" s="9">
        <v>21019439</v>
      </c>
    </row>
    <row r="244" spans="1:20" x14ac:dyDescent="0.15">
      <c r="E244" s="9">
        <f>6665+3266+963</f>
        <v>10894</v>
      </c>
      <c r="F244" s="9"/>
      <c r="I244" s="9">
        <f>I243-I242</f>
        <v>-1888506</v>
      </c>
    </row>
    <row r="245" spans="1:20" ht="13.5" customHeight="1" x14ac:dyDescent="0.15">
      <c r="E245" s="10">
        <f>16127+8975+2859</f>
        <v>27961</v>
      </c>
      <c r="I245" s="79">
        <f>F242-I242</f>
        <v>539040</v>
      </c>
    </row>
    <row r="246" spans="1:20" x14ac:dyDescent="0.15">
      <c r="E246" s="10">
        <f>8166+4817+1524</f>
        <v>14507</v>
      </c>
      <c r="I246" s="9">
        <v>23094457</v>
      </c>
    </row>
    <row r="247" spans="1:20" ht="13.5" customHeight="1" x14ac:dyDescent="0.15">
      <c r="I247" s="79">
        <f>I246-I242</f>
        <v>186512</v>
      </c>
    </row>
    <row r="249" spans="1:20" ht="13.5" customHeight="1" x14ac:dyDescent="0.15"/>
    <row r="251" spans="1:20" ht="13.5" customHeight="1" x14ac:dyDescent="0.15"/>
    <row r="253" spans="1:20" ht="13.5" customHeight="1" x14ac:dyDescent="0.15"/>
    <row r="255" spans="1:20" ht="13.5" customHeight="1" x14ac:dyDescent="0.15"/>
    <row r="259" ht="13.5" customHeight="1" x14ac:dyDescent="0.15"/>
    <row r="261" ht="13.5" customHeight="1" x14ac:dyDescent="0.15"/>
    <row r="263" ht="13.5" customHeight="1" x14ac:dyDescent="0.15"/>
  </sheetData>
  <autoFilter ref="A1:T246"/>
  <phoneticPr fontId="18"/>
  <pageMargins left="0.31496062992125984" right="0.11811023622047245" top="0.35433070866141736" bottom="0.35433070866141736" header="0.31496062992125984" footer="0.31496062992125984"/>
  <pageSetup paperSize="9" scale="51" fitToHeight="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Ｒ05</vt:lpstr>
      <vt:lpstr>'Ｒ05'!Print_Area</vt:lpstr>
      <vt:lpstr>'Ｒ05'!Print_Titles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萩野  昭久</dc:creator>
  <cp:lastModifiedBy>test</cp:lastModifiedBy>
  <cp:lastPrinted>2023-02-03T00:13:24Z</cp:lastPrinted>
  <dcterms:created xsi:type="dcterms:W3CDTF">2015-11-19T02:55:46Z</dcterms:created>
  <dcterms:modified xsi:type="dcterms:W3CDTF">2023-02-03T00:13:47Z</dcterms:modified>
</cp:coreProperties>
</file>