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5\100_各課フォルダ\150_財政課\01_財政係\ＨＰ\アップロード(R元年度)\2.1.30 　当初予算2\"/>
    </mc:Choice>
  </mc:AlternateContent>
  <bookViews>
    <workbookView xWindow="0" yWindow="0" windowWidth="10275" windowHeight="8070" tabRatio="468"/>
  </bookViews>
  <sheets>
    <sheet name="Ｒ02" sheetId="3" r:id="rId1"/>
  </sheets>
  <definedNames>
    <definedName name="_xlnm.Print_Area" localSheetId="0">'Ｒ02'!$A$1:$T$240</definedName>
    <definedName name="_xlnm.Print_Titles" localSheetId="0">'Ｒ02'!$2:$3</definedName>
  </definedNames>
  <calcPr calcId="152511"/>
</workbook>
</file>

<file path=xl/calcChain.xml><?xml version="1.0" encoding="utf-8"?>
<calcChain xmlns="http://schemas.openxmlformats.org/spreadsheetml/2006/main">
  <c r="O41" i="3" l="1"/>
  <c r="O40" i="3"/>
  <c r="O54" i="3"/>
  <c r="R151" i="3" l="1"/>
  <c r="R14" i="3"/>
  <c r="O14" i="3"/>
  <c r="J235" i="3"/>
  <c r="M235" i="3"/>
  <c r="S235" i="3"/>
  <c r="P235" i="3"/>
  <c r="M142" i="3"/>
  <c r="P142" i="3"/>
  <c r="J142" i="3"/>
  <c r="F142" i="3"/>
  <c r="O151" i="3"/>
  <c r="O94" i="3"/>
  <c r="O34" i="3"/>
  <c r="R34" i="3"/>
  <c r="L20" i="3" l="1"/>
  <c r="L239" i="3"/>
  <c r="L190" i="3"/>
  <c r="L138" i="3"/>
  <c r="L94" i="3"/>
  <c r="L63" i="3"/>
  <c r="M63" i="3" s="1"/>
  <c r="I63" i="3"/>
  <c r="D63" i="3"/>
  <c r="L45" i="3"/>
  <c r="M44" i="3"/>
  <c r="M43" i="3"/>
  <c r="M42" i="3"/>
  <c r="M41" i="3"/>
  <c r="M40" i="3"/>
  <c r="M39" i="3"/>
  <c r="M38" i="3"/>
  <c r="M37" i="3"/>
  <c r="M36" i="3"/>
  <c r="M35" i="3"/>
  <c r="M45" i="3" l="1"/>
  <c r="L34" i="3"/>
  <c r="M30" i="3"/>
  <c r="M29" i="3"/>
  <c r="M28" i="3"/>
  <c r="M27" i="3"/>
  <c r="M26" i="3"/>
  <c r="M25" i="3"/>
  <c r="M24" i="3"/>
  <c r="M23" i="3"/>
  <c r="M22" i="3"/>
  <c r="M19" i="3"/>
  <c r="M18" i="3"/>
  <c r="M17" i="3"/>
  <c r="M15" i="3"/>
  <c r="L16" i="3"/>
  <c r="L11" i="3"/>
  <c r="L14" i="3"/>
  <c r="J12" i="3"/>
  <c r="J13" i="3"/>
  <c r="M13" i="3"/>
  <c r="M12" i="3"/>
  <c r="M9" i="3"/>
  <c r="M8" i="3"/>
  <c r="M7" i="3"/>
  <c r="M6" i="3"/>
  <c r="M5" i="3"/>
  <c r="M4" i="3"/>
  <c r="L21" i="3" l="1"/>
  <c r="E212" i="3"/>
  <c r="E34" i="3"/>
  <c r="E61" i="3" l="1"/>
  <c r="E60" i="3"/>
  <c r="E63" i="3" l="1"/>
  <c r="F63" i="3" s="1"/>
  <c r="I11" i="3"/>
  <c r="I204" i="3"/>
  <c r="I190" i="3"/>
  <c r="I138" i="3"/>
  <c r="I49" i="3"/>
  <c r="I14" i="3"/>
  <c r="M14" i="3" s="1"/>
  <c r="F213" i="3" l="1"/>
  <c r="F212" i="3"/>
  <c r="F235" i="3" l="1"/>
  <c r="M73" i="3" l="1"/>
  <c r="M72" i="3"/>
  <c r="M71" i="3"/>
  <c r="M70" i="3"/>
  <c r="M69" i="3"/>
  <c r="M68" i="3"/>
  <c r="M67" i="3"/>
  <c r="M66" i="3"/>
  <c r="M65" i="3"/>
  <c r="J238" i="3" l="1"/>
  <c r="J237" i="3"/>
  <c r="J236" i="3"/>
  <c r="J234" i="3"/>
  <c r="J233" i="3"/>
  <c r="J232" i="3"/>
  <c r="J230" i="3"/>
  <c r="J229" i="3"/>
  <c r="J228" i="3"/>
  <c r="J227" i="3"/>
  <c r="J226" i="3"/>
  <c r="J225" i="3"/>
  <c r="J224" i="3"/>
  <c r="J223" i="3"/>
  <c r="J218" i="3"/>
  <c r="J217" i="3"/>
  <c r="J216" i="3"/>
  <c r="J213" i="3"/>
  <c r="J212" i="3"/>
  <c r="J210" i="3"/>
  <c r="J209" i="3"/>
  <c r="J208" i="3"/>
  <c r="J206" i="3"/>
  <c r="J205" i="3"/>
  <c r="J203" i="3"/>
  <c r="J202" i="3"/>
  <c r="J201" i="3"/>
  <c r="J200" i="3"/>
  <c r="J199" i="3"/>
  <c r="J198" i="3"/>
  <c r="J197" i="3"/>
  <c r="J196" i="3"/>
  <c r="J195" i="3"/>
  <c r="J193" i="3"/>
  <c r="J192" i="3"/>
  <c r="J191" i="3"/>
  <c r="J189" i="3"/>
  <c r="J188" i="3"/>
  <c r="J187" i="3"/>
  <c r="J186" i="3"/>
  <c r="J185" i="3"/>
  <c r="J184" i="3"/>
  <c r="J183" i="3"/>
  <c r="J182" i="3"/>
  <c r="J181" i="3"/>
  <c r="J180" i="3"/>
  <c r="J179" i="3"/>
  <c r="J178" i="3"/>
  <c r="J177" i="3"/>
  <c r="J176" i="3"/>
  <c r="J175" i="3"/>
  <c r="J174" i="3"/>
  <c r="J173" i="3"/>
  <c r="J172" i="3"/>
  <c r="J167" i="3"/>
  <c r="J166" i="3"/>
  <c r="J164" i="3"/>
  <c r="J163" i="3"/>
  <c r="J162" i="3"/>
  <c r="J161" i="3"/>
  <c r="J160" i="3"/>
  <c r="J159" i="3"/>
  <c r="J158" i="3"/>
  <c r="J157" i="3"/>
  <c r="J156" i="3"/>
  <c r="J155" i="3"/>
  <c r="J154" i="3"/>
  <c r="J152" i="3"/>
  <c r="J150" i="3"/>
  <c r="J149" i="3"/>
  <c r="J148" i="3"/>
  <c r="J147" i="3"/>
  <c r="J146" i="3"/>
  <c r="J145" i="3"/>
  <c r="J144" i="3"/>
  <c r="J143" i="3"/>
  <c r="J141" i="3"/>
  <c r="J140" i="3"/>
  <c r="J139" i="3"/>
  <c r="J137" i="3"/>
  <c r="J136" i="3"/>
  <c r="J135" i="3"/>
  <c r="J134" i="3"/>
  <c r="J133" i="3"/>
  <c r="J132" i="3"/>
  <c r="J131" i="3"/>
  <c r="J130" i="3"/>
  <c r="J128" i="3"/>
  <c r="J127" i="3"/>
  <c r="J126" i="3"/>
  <c r="J125" i="3"/>
  <c r="J124" i="3"/>
  <c r="J123" i="3"/>
  <c r="J122" i="3"/>
  <c r="J121" i="3"/>
  <c r="J120" i="3"/>
  <c r="J119" i="3"/>
  <c r="J118" i="3"/>
  <c r="J117" i="3"/>
  <c r="J116" i="3"/>
  <c r="J115" i="3"/>
  <c r="J114" i="3"/>
  <c r="J113" i="3"/>
  <c r="J112" i="3"/>
  <c r="J110" i="3"/>
  <c r="J109" i="3"/>
  <c r="J108" i="3"/>
  <c r="J107" i="3"/>
  <c r="J106" i="3"/>
  <c r="J105" i="3"/>
  <c r="J104" i="3"/>
  <c r="J103" i="3"/>
  <c r="J100" i="3"/>
  <c r="J99" i="3"/>
  <c r="J98" i="3"/>
  <c r="J97" i="3"/>
  <c r="J96" i="3"/>
  <c r="J95" i="3"/>
  <c r="J93" i="3"/>
  <c r="J92" i="3"/>
  <c r="J91" i="3"/>
  <c r="J90" i="3"/>
  <c r="J89" i="3"/>
  <c r="J87" i="3"/>
  <c r="J85" i="3"/>
  <c r="J84" i="3"/>
  <c r="J83" i="3"/>
  <c r="J82" i="3"/>
  <c r="J81" i="3"/>
  <c r="J80" i="3"/>
  <c r="J79" i="3"/>
  <c r="J78" i="3"/>
  <c r="J77" i="3"/>
  <c r="J76" i="3"/>
  <c r="J75" i="3"/>
  <c r="J73" i="3"/>
  <c r="J72" i="3"/>
  <c r="J71" i="3"/>
  <c r="J70" i="3"/>
  <c r="J69" i="3"/>
  <c r="J68" i="3"/>
  <c r="J67" i="3"/>
  <c r="J66" i="3"/>
  <c r="J65" i="3"/>
  <c r="J62" i="3"/>
  <c r="J61" i="3"/>
  <c r="J60" i="3"/>
  <c r="J58" i="3"/>
  <c r="J57" i="3"/>
  <c r="J56" i="3"/>
  <c r="J55" i="3"/>
  <c r="J54" i="3"/>
  <c r="J53" i="3"/>
  <c r="J51" i="3"/>
  <c r="J50" i="3"/>
  <c r="J48" i="3"/>
  <c r="J47" i="3"/>
  <c r="J46" i="3"/>
  <c r="J44" i="3"/>
  <c r="J43" i="3"/>
  <c r="J42" i="3"/>
  <c r="J41" i="3"/>
  <c r="J40" i="3"/>
  <c r="J39" i="3"/>
  <c r="J38" i="3"/>
  <c r="J37" i="3"/>
  <c r="J36" i="3"/>
  <c r="J35" i="3"/>
  <c r="J33" i="3"/>
  <c r="J32" i="3"/>
  <c r="J31" i="3"/>
  <c r="J30" i="3"/>
  <c r="J29" i="3"/>
  <c r="J28" i="3"/>
  <c r="J27" i="3"/>
  <c r="J26" i="3"/>
  <c r="J25" i="3"/>
  <c r="J24" i="3"/>
  <c r="J23" i="3"/>
  <c r="J22" i="3"/>
  <c r="J19" i="3"/>
  <c r="J18" i="3"/>
  <c r="J17" i="3"/>
  <c r="J15" i="3"/>
  <c r="J9" i="3"/>
  <c r="J8" i="3"/>
  <c r="J7" i="3"/>
  <c r="J6" i="3"/>
  <c r="J5" i="3"/>
  <c r="E101" i="3"/>
  <c r="F100" i="3"/>
  <c r="F99" i="3"/>
  <c r="F98" i="3"/>
  <c r="F97" i="3"/>
  <c r="F96" i="3"/>
  <c r="F95" i="3"/>
  <c r="F44" i="3"/>
  <c r="F43" i="3"/>
  <c r="F42" i="3"/>
  <c r="F41" i="3"/>
  <c r="F40" i="3"/>
  <c r="F39" i="3"/>
  <c r="D14" i="3"/>
  <c r="E14" i="3"/>
  <c r="J4" i="3"/>
  <c r="D239" i="3"/>
  <c r="D231" i="3"/>
  <c r="D222" i="3"/>
  <c r="D219" i="3"/>
  <c r="D220" i="3" s="1"/>
  <c r="D214" i="3"/>
  <c r="D211" i="3"/>
  <c r="D207" i="3"/>
  <c r="D204" i="3"/>
  <c r="D194" i="3"/>
  <c r="D190" i="3"/>
  <c r="D171" i="3"/>
  <c r="D168" i="3"/>
  <c r="D165" i="3"/>
  <c r="D153" i="3"/>
  <c r="D151" i="3"/>
  <c r="D138" i="3"/>
  <c r="D129" i="3"/>
  <c r="D111" i="3"/>
  <c r="D101" i="3"/>
  <c r="D94" i="3"/>
  <c r="D88" i="3"/>
  <c r="D86" i="3"/>
  <c r="D74" i="3"/>
  <c r="D59" i="3"/>
  <c r="D52" i="3"/>
  <c r="D49" i="3"/>
  <c r="D45" i="3"/>
  <c r="D34" i="3"/>
  <c r="D20" i="3"/>
  <c r="D16" i="3"/>
  <c r="D11" i="3"/>
  <c r="D64" i="3" l="1"/>
  <c r="D21" i="3"/>
  <c r="D169" i="3"/>
  <c r="D215" i="3"/>
  <c r="D102" i="3"/>
  <c r="R239" i="3"/>
  <c r="O239" i="3"/>
  <c r="I239" i="3"/>
  <c r="E239" i="3"/>
  <c r="F239" i="3" s="1"/>
  <c r="S238" i="3"/>
  <c r="P238" i="3"/>
  <c r="M238" i="3"/>
  <c r="F238" i="3"/>
  <c r="S237" i="3"/>
  <c r="P237" i="3"/>
  <c r="M237" i="3"/>
  <c r="F237" i="3"/>
  <c r="S236" i="3"/>
  <c r="P236" i="3"/>
  <c r="M236" i="3"/>
  <c r="F236" i="3"/>
  <c r="S234" i="3"/>
  <c r="P234" i="3"/>
  <c r="M234" i="3"/>
  <c r="F234" i="3"/>
  <c r="S233" i="3"/>
  <c r="P233" i="3"/>
  <c r="M233" i="3"/>
  <c r="F233" i="3"/>
  <c r="S232" i="3"/>
  <c r="P232" i="3"/>
  <c r="M232" i="3"/>
  <c r="F232" i="3"/>
  <c r="R231" i="3"/>
  <c r="O231" i="3"/>
  <c r="L231" i="3"/>
  <c r="I231" i="3"/>
  <c r="E231" i="3"/>
  <c r="S230" i="3"/>
  <c r="P230" i="3"/>
  <c r="M230" i="3"/>
  <c r="F230" i="3"/>
  <c r="S229" i="3"/>
  <c r="P229" i="3"/>
  <c r="M229" i="3"/>
  <c r="F229" i="3"/>
  <c r="S228" i="3"/>
  <c r="P228" i="3"/>
  <c r="M228" i="3"/>
  <c r="F228" i="3"/>
  <c r="S227" i="3"/>
  <c r="P227" i="3"/>
  <c r="M227" i="3"/>
  <c r="F227" i="3"/>
  <c r="S226" i="3"/>
  <c r="P226" i="3"/>
  <c r="M226" i="3"/>
  <c r="F226" i="3"/>
  <c r="S225" i="3"/>
  <c r="P225" i="3"/>
  <c r="M225" i="3"/>
  <c r="F225" i="3"/>
  <c r="S224" i="3"/>
  <c r="P224" i="3"/>
  <c r="M224" i="3"/>
  <c r="F224" i="3"/>
  <c r="S223" i="3"/>
  <c r="P223" i="3"/>
  <c r="M223" i="3"/>
  <c r="F223" i="3"/>
  <c r="R222" i="3"/>
  <c r="O222" i="3"/>
  <c r="L222" i="3"/>
  <c r="I222" i="3"/>
  <c r="E222" i="3"/>
  <c r="S221" i="3"/>
  <c r="P221" i="3"/>
  <c r="M221" i="3"/>
  <c r="J221" i="3"/>
  <c r="F221" i="3"/>
  <c r="R219" i="3"/>
  <c r="O219" i="3"/>
  <c r="O220" i="3" s="1"/>
  <c r="L219" i="3"/>
  <c r="I219" i="3"/>
  <c r="I220" i="3" s="1"/>
  <c r="E219" i="3"/>
  <c r="S218" i="3"/>
  <c r="P218" i="3"/>
  <c r="M218" i="3"/>
  <c r="F218" i="3"/>
  <c r="S217" i="3"/>
  <c r="P217" i="3"/>
  <c r="M217" i="3"/>
  <c r="F217" i="3"/>
  <c r="S216" i="3"/>
  <c r="P216" i="3"/>
  <c r="M216" i="3"/>
  <c r="F216" i="3"/>
  <c r="R214" i="3"/>
  <c r="O214" i="3"/>
  <c r="L214" i="3"/>
  <c r="I214" i="3"/>
  <c r="E214" i="3"/>
  <c r="F214" i="3" s="1"/>
  <c r="S213" i="3"/>
  <c r="P213" i="3"/>
  <c r="M213" i="3"/>
  <c r="S212" i="3"/>
  <c r="P212" i="3"/>
  <c r="M212" i="3"/>
  <c r="R211" i="3"/>
  <c r="O211" i="3"/>
  <c r="L211" i="3"/>
  <c r="I211" i="3"/>
  <c r="E211" i="3"/>
  <c r="S210" i="3"/>
  <c r="P210" i="3"/>
  <c r="M210" i="3"/>
  <c r="F210" i="3"/>
  <c r="S209" i="3"/>
  <c r="P209" i="3"/>
  <c r="M209" i="3"/>
  <c r="F209" i="3"/>
  <c r="S208" i="3"/>
  <c r="P208" i="3"/>
  <c r="M208" i="3"/>
  <c r="F208" i="3"/>
  <c r="R207" i="3"/>
  <c r="O207" i="3"/>
  <c r="L207" i="3"/>
  <c r="I207" i="3"/>
  <c r="E207" i="3"/>
  <c r="S206" i="3"/>
  <c r="P206" i="3"/>
  <c r="M206" i="3"/>
  <c r="F206" i="3"/>
  <c r="S205" i="3"/>
  <c r="P205" i="3"/>
  <c r="M205" i="3"/>
  <c r="F205" i="3"/>
  <c r="R204" i="3"/>
  <c r="O204" i="3"/>
  <c r="L204" i="3"/>
  <c r="E204" i="3"/>
  <c r="S203" i="3"/>
  <c r="P203" i="3"/>
  <c r="M203" i="3"/>
  <c r="F203" i="3"/>
  <c r="S202" i="3"/>
  <c r="P202" i="3"/>
  <c r="M202" i="3"/>
  <c r="F202" i="3"/>
  <c r="S201" i="3"/>
  <c r="P201" i="3"/>
  <c r="M201" i="3"/>
  <c r="F201" i="3"/>
  <c r="S200" i="3"/>
  <c r="P200" i="3"/>
  <c r="M200" i="3"/>
  <c r="F200" i="3"/>
  <c r="S199" i="3"/>
  <c r="P199" i="3"/>
  <c r="M199" i="3"/>
  <c r="F199" i="3"/>
  <c r="S198" i="3"/>
  <c r="P198" i="3"/>
  <c r="M198" i="3"/>
  <c r="F198" i="3"/>
  <c r="S197" i="3"/>
  <c r="P197" i="3"/>
  <c r="M197" i="3"/>
  <c r="F197" i="3"/>
  <c r="S196" i="3"/>
  <c r="P196" i="3"/>
  <c r="M196" i="3"/>
  <c r="F196" i="3"/>
  <c r="S195" i="3"/>
  <c r="P195" i="3"/>
  <c r="M195" i="3"/>
  <c r="F195" i="3"/>
  <c r="R194" i="3"/>
  <c r="O194" i="3"/>
  <c r="L194" i="3"/>
  <c r="I194" i="3"/>
  <c r="E194" i="3"/>
  <c r="F194" i="3" s="1"/>
  <c r="S193" i="3"/>
  <c r="P193" i="3"/>
  <c r="M193" i="3"/>
  <c r="F193" i="3"/>
  <c r="S192" i="3"/>
  <c r="P192" i="3"/>
  <c r="M192" i="3"/>
  <c r="F192" i="3"/>
  <c r="S191" i="3"/>
  <c r="P191" i="3"/>
  <c r="M191" i="3"/>
  <c r="F191" i="3"/>
  <c r="R190" i="3"/>
  <c r="O190" i="3"/>
  <c r="E190" i="3"/>
  <c r="S189" i="3"/>
  <c r="P189" i="3"/>
  <c r="M189" i="3"/>
  <c r="F189" i="3"/>
  <c r="S188" i="3"/>
  <c r="P188" i="3"/>
  <c r="M188" i="3"/>
  <c r="F188" i="3"/>
  <c r="S187" i="3"/>
  <c r="P187" i="3"/>
  <c r="M187" i="3"/>
  <c r="F187" i="3"/>
  <c r="S186" i="3"/>
  <c r="P186" i="3"/>
  <c r="M186" i="3"/>
  <c r="F186" i="3"/>
  <c r="S185" i="3"/>
  <c r="P185" i="3"/>
  <c r="M185" i="3"/>
  <c r="F185" i="3"/>
  <c r="S184" i="3"/>
  <c r="P184" i="3"/>
  <c r="M184" i="3"/>
  <c r="F184" i="3"/>
  <c r="S183" i="3"/>
  <c r="P183" i="3"/>
  <c r="M183" i="3"/>
  <c r="F183" i="3"/>
  <c r="S182" i="3"/>
  <c r="P182" i="3"/>
  <c r="M182" i="3"/>
  <c r="F182" i="3"/>
  <c r="S181" i="3"/>
  <c r="P181" i="3"/>
  <c r="M181" i="3"/>
  <c r="F181" i="3"/>
  <c r="S180" i="3"/>
  <c r="P180" i="3"/>
  <c r="M180" i="3"/>
  <c r="F180" i="3"/>
  <c r="S179" i="3"/>
  <c r="P179" i="3"/>
  <c r="M179" i="3"/>
  <c r="F179" i="3"/>
  <c r="S178" i="3"/>
  <c r="P178" i="3"/>
  <c r="M178" i="3"/>
  <c r="F178" i="3"/>
  <c r="S177" i="3"/>
  <c r="P177" i="3"/>
  <c r="M177" i="3"/>
  <c r="F177" i="3"/>
  <c r="S176" i="3"/>
  <c r="P176" i="3"/>
  <c r="M176" i="3"/>
  <c r="F176" i="3"/>
  <c r="S175" i="3"/>
  <c r="P175" i="3"/>
  <c r="M175" i="3"/>
  <c r="F175" i="3"/>
  <c r="S174" i="3"/>
  <c r="P174" i="3"/>
  <c r="M174" i="3"/>
  <c r="F174" i="3"/>
  <c r="S173" i="3"/>
  <c r="P173" i="3"/>
  <c r="M173" i="3"/>
  <c r="F173" i="3"/>
  <c r="S172" i="3"/>
  <c r="P172" i="3"/>
  <c r="M172" i="3"/>
  <c r="F172" i="3"/>
  <c r="R171" i="3"/>
  <c r="O171" i="3"/>
  <c r="L171" i="3"/>
  <c r="I171" i="3"/>
  <c r="E171" i="3"/>
  <c r="F171" i="3" s="1"/>
  <c r="S170" i="3"/>
  <c r="P170" i="3"/>
  <c r="M170" i="3"/>
  <c r="J170" i="3"/>
  <c r="F170" i="3"/>
  <c r="R168" i="3"/>
  <c r="O168" i="3"/>
  <c r="L168" i="3"/>
  <c r="I168" i="3"/>
  <c r="E168" i="3"/>
  <c r="S167" i="3"/>
  <c r="P167" i="3"/>
  <c r="M167" i="3"/>
  <c r="F167" i="3"/>
  <c r="S166" i="3"/>
  <c r="P166" i="3"/>
  <c r="M166" i="3"/>
  <c r="F166" i="3"/>
  <c r="R165" i="3"/>
  <c r="O165" i="3"/>
  <c r="L165" i="3"/>
  <c r="I165" i="3"/>
  <c r="E165" i="3"/>
  <c r="S164" i="3"/>
  <c r="P164" i="3"/>
  <c r="M164" i="3"/>
  <c r="F164" i="3"/>
  <c r="S163" i="3"/>
  <c r="P163" i="3"/>
  <c r="M163" i="3"/>
  <c r="F163" i="3"/>
  <c r="S162" i="3"/>
  <c r="P162" i="3"/>
  <c r="M162" i="3"/>
  <c r="F162" i="3"/>
  <c r="S161" i="3"/>
  <c r="P161" i="3"/>
  <c r="M161" i="3"/>
  <c r="F161" i="3"/>
  <c r="S160" i="3"/>
  <c r="P160" i="3"/>
  <c r="M160" i="3"/>
  <c r="F160" i="3"/>
  <c r="S159" i="3"/>
  <c r="P159" i="3"/>
  <c r="M159" i="3"/>
  <c r="F159" i="3"/>
  <c r="S158" i="3"/>
  <c r="P158" i="3"/>
  <c r="M158" i="3"/>
  <c r="F158" i="3"/>
  <c r="S157" i="3"/>
  <c r="P157" i="3"/>
  <c r="M157" i="3"/>
  <c r="F157" i="3"/>
  <c r="S156" i="3"/>
  <c r="P156" i="3"/>
  <c r="M156" i="3"/>
  <c r="F156" i="3"/>
  <c r="S155" i="3"/>
  <c r="P155" i="3"/>
  <c r="M155" i="3"/>
  <c r="F155" i="3"/>
  <c r="S154" i="3"/>
  <c r="P154" i="3"/>
  <c r="M154" i="3"/>
  <c r="F154" i="3"/>
  <c r="R153" i="3"/>
  <c r="O153" i="3"/>
  <c r="L153" i="3"/>
  <c r="I153" i="3"/>
  <c r="E153" i="3"/>
  <c r="F153" i="3" s="1"/>
  <c r="S152" i="3"/>
  <c r="P152" i="3"/>
  <c r="M152" i="3"/>
  <c r="M153" i="3" s="1"/>
  <c r="J153" i="3"/>
  <c r="F152" i="3"/>
  <c r="L151" i="3"/>
  <c r="I151" i="3"/>
  <c r="E151" i="3"/>
  <c r="S150" i="3"/>
  <c r="P150" i="3"/>
  <c r="M150" i="3"/>
  <c r="F150" i="3"/>
  <c r="S149" i="3"/>
  <c r="P149" i="3"/>
  <c r="M149" i="3"/>
  <c r="F149" i="3"/>
  <c r="S148" i="3"/>
  <c r="P148" i="3"/>
  <c r="M148" i="3"/>
  <c r="F148" i="3"/>
  <c r="S147" i="3"/>
  <c r="P147" i="3"/>
  <c r="M147" i="3"/>
  <c r="F147" i="3"/>
  <c r="S146" i="3"/>
  <c r="P146" i="3"/>
  <c r="M146" i="3"/>
  <c r="F146" i="3"/>
  <c r="S145" i="3"/>
  <c r="P145" i="3"/>
  <c r="M145" i="3"/>
  <c r="F145" i="3"/>
  <c r="S144" i="3"/>
  <c r="P144" i="3"/>
  <c r="M144" i="3"/>
  <c r="F144" i="3"/>
  <c r="S143" i="3"/>
  <c r="P143" i="3"/>
  <c r="M143" i="3"/>
  <c r="F143" i="3"/>
  <c r="S141" i="3"/>
  <c r="P141" i="3"/>
  <c r="M141" i="3"/>
  <c r="F141" i="3"/>
  <c r="S140" i="3"/>
  <c r="P140" i="3"/>
  <c r="M140" i="3"/>
  <c r="F140" i="3"/>
  <c r="S139" i="3"/>
  <c r="P139" i="3"/>
  <c r="M139" i="3"/>
  <c r="F139" i="3"/>
  <c r="R138" i="3"/>
  <c r="O138" i="3"/>
  <c r="E138" i="3"/>
  <c r="S137" i="3"/>
  <c r="P137" i="3"/>
  <c r="M137" i="3"/>
  <c r="F137" i="3"/>
  <c r="S136" i="3"/>
  <c r="P136" i="3"/>
  <c r="M136" i="3"/>
  <c r="F136" i="3"/>
  <c r="S135" i="3"/>
  <c r="P135" i="3"/>
  <c r="M135" i="3"/>
  <c r="F135" i="3"/>
  <c r="S134" i="3"/>
  <c r="P134" i="3"/>
  <c r="M134" i="3"/>
  <c r="F134" i="3"/>
  <c r="S133" i="3"/>
  <c r="P133" i="3"/>
  <c r="M133" i="3"/>
  <c r="F133" i="3"/>
  <c r="S132" i="3"/>
  <c r="P132" i="3"/>
  <c r="M132" i="3"/>
  <c r="F132" i="3"/>
  <c r="S131" i="3"/>
  <c r="P131" i="3"/>
  <c r="M131" i="3"/>
  <c r="F131" i="3"/>
  <c r="S130" i="3"/>
  <c r="P130" i="3"/>
  <c r="M130" i="3"/>
  <c r="F130" i="3"/>
  <c r="R129" i="3"/>
  <c r="O129" i="3"/>
  <c r="L129" i="3"/>
  <c r="I129" i="3"/>
  <c r="E129" i="3"/>
  <c r="S128" i="3"/>
  <c r="P128" i="3"/>
  <c r="M128" i="3"/>
  <c r="F128" i="3"/>
  <c r="S127" i="3"/>
  <c r="P127" i="3"/>
  <c r="M127" i="3"/>
  <c r="F127" i="3"/>
  <c r="S126" i="3"/>
  <c r="P126" i="3"/>
  <c r="M126" i="3"/>
  <c r="F126" i="3"/>
  <c r="S125" i="3"/>
  <c r="P125" i="3"/>
  <c r="M125" i="3"/>
  <c r="F125" i="3"/>
  <c r="S124" i="3"/>
  <c r="P124" i="3"/>
  <c r="M124" i="3"/>
  <c r="F124" i="3"/>
  <c r="S123" i="3"/>
  <c r="P123" i="3"/>
  <c r="M123" i="3"/>
  <c r="F123" i="3"/>
  <c r="S122" i="3"/>
  <c r="P122" i="3"/>
  <c r="M122" i="3"/>
  <c r="F122" i="3"/>
  <c r="S121" i="3"/>
  <c r="P121" i="3"/>
  <c r="M121" i="3"/>
  <c r="F121" i="3"/>
  <c r="S120" i="3"/>
  <c r="P120" i="3"/>
  <c r="M120" i="3"/>
  <c r="F120" i="3"/>
  <c r="S119" i="3"/>
  <c r="P119" i="3"/>
  <c r="M119" i="3"/>
  <c r="F119" i="3"/>
  <c r="S118" i="3"/>
  <c r="P118" i="3"/>
  <c r="M118" i="3"/>
  <c r="F118" i="3"/>
  <c r="S117" i="3"/>
  <c r="P117" i="3"/>
  <c r="M117" i="3"/>
  <c r="F117" i="3"/>
  <c r="S116" i="3"/>
  <c r="P116" i="3"/>
  <c r="M116" i="3"/>
  <c r="F116" i="3"/>
  <c r="S115" i="3"/>
  <c r="P115" i="3"/>
  <c r="M115" i="3"/>
  <c r="F115" i="3"/>
  <c r="S114" i="3"/>
  <c r="P114" i="3"/>
  <c r="M114" i="3"/>
  <c r="F114" i="3"/>
  <c r="S113" i="3"/>
  <c r="P113" i="3"/>
  <c r="M113" i="3"/>
  <c r="F113" i="3"/>
  <c r="S112" i="3"/>
  <c r="P112" i="3"/>
  <c r="M112" i="3"/>
  <c r="F112" i="3"/>
  <c r="R111" i="3"/>
  <c r="O111" i="3"/>
  <c r="L111" i="3"/>
  <c r="I111" i="3"/>
  <c r="E111" i="3"/>
  <c r="S110" i="3"/>
  <c r="P110" i="3"/>
  <c r="M110" i="3"/>
  <c r="F110" i="3"/>
  <c r="S109" i="3"/>
  <c r="P109" i="3"/>
  <c r="M109" i="3"/>
  <c r="F109" i="3"/>
  <c r="S108" i="3"/>
  <c r="P108" i="3"/>
  <c r="M108" i="3"/>
  <c r="F108" i="3"/>
  <c r="S107" i="3"/>
  <c r="P107" i="3"/>
  <c r="M107" i="3"/>
  <c r="F107" i="3"/>
  <c r="S106" i="3"/>
  <c r="P106" i="3"/>
  <c r="M106" i="3"/>
  <c r="F106" i="3"/>
  <c r="S105" i="3"/>
  <c r="P105" i="3"/>
  <c r="M105" i="3"/>
  <c r="F105" i="3"/>
  <c r="S104" i="3"/>
  <c r="P104" i="3"/>
  <c r="M104" i="3"/>
  <c r="F104" i="3"/>
  <c r="S103" i="3"/>
  <c r="P103" i="3"/>
  <c r="M103" i="3"/>
  <c r="F103" i="3"/>
  <c r="R101" i="3"/>
  <c r="O101" i="3"/>
  <c r="L101" i="3"/>
  <c r="I101" i="3"/>
  <c r="F101" i="3"/>
  <c r="S100" i="3"/>
  <c r="P100" i="3"/>
  <c r="M100" i="3"/>
  <c r="S99" i="3"/>
  <c r="P99" i="3"/>
  <c r="M99" i="3"/>
  <c r="S98" i="3"/>
  <c r="P98" i="3"/>
  <c r="M98" i="3"/>
  <c r="S97" i="3"/>
  <c r="P97" i="3"/>
  <c r="M97" i="3"/>
  <c r="S96" i="3"/>
  <c r="P96" i="3"/>
  <c r="M96" i="3"/>
  <c r="S95" i="3"/>
  <c r="P95" i="3"/>
  <c r="M95" i="3"/>
  <c r="R94" i="3"/>
  <c r="I94" i="3"/>
  <c r="E94" i="3"/>
  <c r="S93" i="3"/>
  <c r="P93" i="3"/>
  <c r="M93" i="3"/>
  <c r="F93" i="3"/>
  <c r="S92" i="3"/>
  <c r="P92" i="3"/>
  <c r="M92" i="3"/>
  <c r="F92" i="3"/>
  <c r="S91" i="3"/>
  <c r="P91" i="3"/>
  <c r="M91" i="3"/>
  <c r="F91" i="3"/>
  <c r="S90" i="3"/>
  <c r="P90" i="3"/>
  <c r="M90" i="3"/>
  <c r="F90" i="3"/>
  <c r="S89" i="3"/>
  <c r="P89" i="3"/>
  <c r="M89" i="3"/>
  <c r="F89" i="3"/>
  <c r="R88" i="3"/>
  <c r="O88" i="3"/>
  <c r="L88" i="3"/>
  <c r="I88" i="3"/>
  <c r="E88" i="3"/>
  <c r="F88" i="3" s="1"/>
  <c r="S87" i="3"/>
  <c r="P87" i="3"/>
  <c r="M87" i="3"/>
  <c r="F87" i="3"/>
  <c r="R86" i="3"/>
  <c r="O86" i="3"/>
  <c r="L86" i="3"/>
  <c r="I86" i="3"/>
  <c r="E86" i="3"/>
  <c r="S85" i="3"/>
  <c r="P85" i="3"/>
  <c r="M85" i="3"/>
  <c r="F85" i="3"/>
  <c r="S84" i="3"/>
  <c r="P84" i="3"/>
  <c r="M84" i="3"/>
  <c r="F84" i="3"/>
  <c r="S83" i="3"/>
  <c r="P83" i="3"/>
  <c r="M83" i="3"/>
  <c r="F83" i="3"/>
  <c r="S82" i="3"/>
  <c r="P82" i="3"/>
  <c r="M82" i="3"/>
  <c r="F82" i="3"/>
  <c r="S81" i="3"/>
  <c r="P81" i="3"/>
  <c r="M81" i="3"/>
  <c r="F81" i="3"/>
  <c r="S80" i="3"/>
  <c r="P80" i="3"/>
  <c r="M80" i="3"/>
  <c r="F80" i="3"/>
  <c r="S79" i="3"/>
  <c r="P79" i="3"/>
  <c r="M79" i="3"/>
  <c r="F79" i="3"/>
  <c r="S78" i="3"/>
  <c r="P78" i="3"/>
  <c r="M78" i="3"/>
  <c r="F78" i="3"/>
  <c r="S77" i="3"/>
  <c r="P77" i="3"/>
  <c r="M77" i="3"/>
  <c r="F77" i="3"/>
  <c r="S76" i="3"/>
  <c r="P76" i="3"/>
  <c r="M76" i="3"/>
  <c r="F76" i="3"/>
  <c r="S75" i="3"/>
  <c r="P75" i="3"/>
  <c r="M75" i="3"/>
  <c r="F75" i="3"/>
  <c r="R74" i="3"/>
  <c r="O74" i="3"/>
  <c r="L74" i="3"/>
  <c r="I74" i="3"/>
  <c r="E74" i="3"/>
  <c r="F74" i="3" s="1"/>
  <c r="S73" i="3"/>
  <c r="P73" i="3"/>
  <c r="F73" i="3"/>
  <c r="S72" i="3"/>
  <c r="P72" i="3"/>
  <c r="F72" i="3"/>
  <c r="S71" i="3"/>
  <c r="P71" i="3"/>
  <c r="F71" i="3"/>
  <c r="S70" i="3"/>
  <c r="P70" i="3"/>
  <c r="F70" i="3"/>
  <c r="S69" i="3"/>
  <c r="P69" i="3"/>
  <c r="F69" i="3"/>
  <c r="S68" i="3"/>
  <c r="P68" i="3"/>
  <c r="F68" i="3"/>
  <c r="S67" i="3"/>
  <c r="P67" i="3"/>
  <c r="F67" i="3"/>
  <c r="S66" i="3"/>
  <c r="P66" i="3"/>
  <c r="F66" i="3"/>
  <c r="S65" i="3"/>
  <c r="P65" i="3"/>
  <c r="F65" i="3"/>
  <c r="R63" i="3"/>
  <c r="O63" i="3"/>
  <c r="S62" i="3"/>
  <c r="P62" i="3"/>
  <c r="M62" i="3"/>
  <c r="F62" i="3"/>
  <c r="S61" i="3"/>
  <c r="P61" i="3"/>
  <c r="M61" i="3"/>
  <c r="F61" i="3"/>
  <c r="S60" i="3"/>
  <c r="P60" i="3"/>
  <c r="M60" i="3"/>
  <c r="F60" i="3"/>
  <c r="R59" i="3"/>
  <c r="O59" i="3"/>
  <c r="L59" i="3"/>
  <c r="I59" i="3"/>
  <c r="E59" i="3"/>
  <c r="S58" i="3"/>
  <c r="P58" i="3"/>
  <c r="M58" i="3"/>
  <c r="F58" i="3"/>
  <c r="S57" i="3"/>
  <c r="P57" i="3"/>
  <c r="M57" i="3"/>
  <c r="F57" i="3"/>
  <c r="S56" i="3"/>
  <c r="P56" i="3"/>
  <c r="M56" i="3"/>
  <c r="F56" i="3"/>
  <c r="S55" i="3"/>
  <c r="P55" i="3"/>
  <c r="M55" i="3"/>
  <c r="F55" i="3"/>
  <c r="M54" i="3"/>
  <c r="F54" i="3"/>
  <c r="S53" i="3"/>
  <c r="P53" i="3"/>
  <c r="M53" i="3"/>
  <c r="F53" i="3"/>
  <c r="R52" i="3"/>
  <c r="O52" i="3"/>
  <c r="L52" i="3"/>
  <c r="I52" i="3"/>
  <c r="E52" i="3"/>
  <c r="S51" i="3"/>
  <c r="P51" i="3"/>
  <c r="M51" i="3"/>
  <c r="F51" i="3"/>
  <c r="S50" i="3"/>
  <c r="P50" i="3"/>
  <c r="M50" i="3"/>
  <c r="F50" i="3"/>
  <c r="R49" i="3"/>
  <c r="O49" i="3"/>
  <c r="L49" i="3"/>
  <c r="E49" i="3"/>
  <c r="S48" i="3"/>
  <c r="P48" i="3"/>
  <c r="M48" i="3"/>
  <c r="F48" i="3"/>
  <c r="S47" i="3"/>
  <c r="P47" i="3"/>
  <c r="M47" i="3"/>
  <c r="F47" i="3"/>
  <c r="S46" i="3"/>
  <c r="P46" i="3"/>
  <c r="M46" i="3"/>
  <c r="F46" i="3"/>
  <c r="R45" i="3"/>
  <c r="O45" i="3"/>
  <c r="I45" i="3"/>
  <c r="E45" i="3"/>
  <c r="F45" i="3" s="1"/>
  <c r="S44" i="3"/>
  <c r="P44" i="3"/>
  <c r="S43" i="3"/>
  <c r="P43" i="3"/>
  <c r="S42" i="3"/>
  <c r="P42" i="3"/>
  <c r="S41" i="3"/>
  <c r="P41" i="3"/>
  <c r="S40" i="3"/>
  <c r="P40" i="3"/>
  <c r="S39" i="3"/>
  <c r="P39" i="3"/>
  <c r="S38" i="3"/>
  <c r="P38" i="3"/>
  <c r="F38" i="3"/>
  <c r="S37" i="3"/>
  <c r="P37" i="3"/>
  <c r="F37" i="3"/>
  <c r="S36" i="3"/>
  <c r="P36" i="3"/>
  <c r="F36" i="3"/>
  <c r="S35" i="3"/>
  <c r="P35" i="3"/>
  <c r="F35" i="3"/>
  <c r="I34" i="3"/>
  <c r="S33" i="3"/>
  <c r="P33" i="3"/>
  <c r="M33" i="3"/>
  <c r="F33" i="3"/>
  <c r="S32" i="3"/>
  <c r="P32" i="3"/>
  <c r="M32" i="3"/>
  <c r="F32" i="3"/>
  <c r="S31" i="3"/>
  <c r="P31" i="3"/>
  <c r="M31" i="3"/>
  <c r="F31" i="3"/>
  <c r="S30" i="3"/>
  <c r="P30" i="3"/>
  <c r="F30" i="3"/>
  <c r="S29" i="3"/>
  <c r="P29" i="3"/>
  <c r="F29" i="3"/>
  <c r="S28" i="3"/>
  <c r="P28" i="3"/>
  <c r="F28" i="3"/>
  <c r="S27" i="3"/>
  <c r="P27" i="3"/>
  <c r="F27" i="3"/>
  <c r="S26" i="3"/>
  <c r="P26" i="3"/>
  <c r="F26" i="3"/>
  <c r="S25" i="3"/>
  <c r="P25" i="3"/>
  <c r="F25" i="3"/>
  <c r="S24" i="3"/>
  <c r="P24" i="3"/>
  <c r="F24" i="3"/>
  <c r="S23" i="3"/>
  <c r="P23" i="3"/>
  <c r="F23" i="3"/>
  <c r="S22" i="3"/>
  <c r="P22" i="3"/>
  <c r="F22" i="3"/>
  <c r="R20" i="3"/>
  <c r="O20" i="3"/>
  <c r="I20" i="3"/>
  <c r="M20" i="3" s="1"/>
  <c r="E20" i="3"/>
  <c r="F20" i="3" s="1"/>
  <c r="S19" i="3"/>
  <c r="P19" i="3"/>
  <c r="F19" i="3"/>
  <c r="S18" i="3"/>
  <c r="P18" i="3"/>
  <c r="F18" i="3"/>
  <c r="S17" i="3"/>
  <c r="P17" i="3"/>
  <c r="F17" i="3"/>
  <c r="S13" i="3"/>
  <c r="P13" i="3"/>
  <c r="F13" i="3"/>
  <c r="R16" i="3"/>
  <c r="O16" i="3"/>
  <c r="I16" i="3"/>
  <c r="E16" i="3"/>
  <c r="S15" i="3"/>
  <c r="P15" i="3"/>
  <c r="F15" i="3"/>
  <c r="S12" i="3"/>
  <c r="P12" i="3"/>
  <c r="F12" i="3"/>
  <c r="R11" i="3"/>
  <c r="R21" i="3" s="1"/>
  <c r="O11" i="3"/>
  <c r="O21" i="3" s="1"/>
  <c r="E11" i="3"/>
  <c r="S10" i="3"/>
  <c r="P10" i="3"/>
  <c r="M10" i="3"/>
  <c r="S9" i="3"/>
  <c r="P9" i="3"/>
  <c r="F9" i="3"/>
  <c r="S8" i="3"/>
  <c r="P8" i="3"/>
  <c r="F8" i="3"/>
  <c r="S7" i="3"/>
  <c r="P7" i="3"/>
  <c r="F7" i="3"/>
  <c r="S6" i="3"/>
  <c r="P6" i="3"/>
  <c r="F6" i="3"/>
  <c r="S5" i="3"/>
  <c r="P5" i="3"/>
  <c r="F5" i="3"/>
  <c r="S4" i="3"/>
  <c r="P4" i="3"/>
  <c r="F4" i="3"/>
  <c r="R169" i="3" l="1"/>
  <c r="M34" i="3"/>
  <c r="E169" i="3"/>
  <c r="I21" i="3"/>
  <c r="M16" i="3"/>
  <c r="E21" i="3"/>
  <c r="I64" i="3"/>
  <c r="S165" i="3"/>
  <c r="S20" i="3"/>
  <c r="M111" i="3"/>
  <c r="S14" i="3"/>
  <c r="E64" i="3"/>
  <c r="F64" i="3" s="1"/>
  <c r="J45" i="3"/>
  <c r="J94" i="3"/>
  <c r="P151" i="3"/>
  <c r="S171" i="3"/>
  <c r="J49" i="3"/>
  <c r="J101" i="3"/>
  <c r="M94" i="3"/>
  <c r="J204" i="3"/>
  <c r="J138" i="3"/>
  <c r="S204" i="3"/>
  <c r="J211" i="3"/>
  <c r="S34" i="3"/>
  <c r="P101" i="3"/>
  <c r="S101" i="3"/>
  <c r="R215" i="3"/>
  <c r="J63" i="3"/>
  <c r="P194" i="3"/>
  <c r="S63" i="3"/>
  <c r="S214" i="3"/>
  <c r="S74" i="3"/>
  <c r="M138" i="3"/>
  <c r="P165" i="3"/>
  <c r="S168" i="3"/>
  <c r="M211" i="3"/>
  <c r="P86" i="3"/>
  <c r="J88" i="3"/>
  <c r="S151" i="3"/>
  <c r="J194" i="3"/>
  <c r="J239" i="3"/>
  <c r="S86" i="3"/>
  <c r="P129" i="3"/>
  <c r="M194" i="3"/>
  <c r="M222" i="3"/>
  <c r="S153" i="3"/>
  <c r="P222" i="3"/>
  <c r="S16" i="3"/>
  <c r="P49" i="3"/>
  <c r="S88" i="3"/>
  <c r="M207" i="3"/>
  <c r="S239" i="3"/>
  <c r="P20" i="3"/>
  <c r="P204" i="3"/>
  <c r="P14" i="3"/>
  <c r="J34" i="3"/>
  <c r="P45" i="3"/>
  <c r="F59" i="3"/>
  <c r="F86" i="3"/>
  <c r="F151" i="3"/>
  <c r="F165" i="3"/>
  <c r="J168" i="3"/>
  <c r="P207" i="3"/>
  <c r="J214" i="3"/>
  <c r="S219" i="3"/>
  <c r="M231" i="3"/>
  <c r="S49" i="3"/>
  <c r="M101" i="3"/>
  <c r="P138" i="3"/>
  <c r="J14" i="3"/>
  <c r="J20" i="3"/>
  <c r="P34" i="3"/>
  <c r="S45" i="3"/>
  <c r="F49" i="3"/>
  <c r="M59" i="3"/>
  <c r="P63" i="3"/>
  <c r="S129" i="3"/>
  <c r="S138" i="3"/>
  <c r="P168" i="3"/>
  <c r="S231" i="3"/>
  <c r="F138" i="3"/>
  <c r="E215" i="3"/>
  <c r="F215" i="3" s="1"/>
  <c r="S59" i="3"/>
  <c r="I102" i="3"/>
  <c r="F204" i="3"/>
  <c r="J219" i="3"/>
  <c r="L215" i="3"/>
  <c r="J11" i="3"/>
  <c r="M49" i="3"/>
  <c r="J52" i="3"/>
  <c r="P111" i="3"/>
  <c r="F129" i="3"/>
  <c r="P171" i="3"/>
  <c r="S194" i="3"/>
  <c r="P219" i="3"/>
  <c r="L220" i="3"/>
  <c r="M220" i="3" s="1"/>
  <c r="M11" i="3"/>
  <c r="S11" i="3"/>
  <c r="J16" i="3"/>
  <c r="P16" i="3"/>
  <c r="J129" i="3"/>
  <c r="J165" i="3"/>
  <c r="F168" i="3"/>
  <c r="M190" i="3"/>
  <c r="S207" i="3"/>
  <c r="P211" i="3"/>
  <c r="M214" i="3"/>
  <c r="F222" i="3"/>
  <c r="J231" i="3"/>
  <c r="P231" i="3"/>
  <c r="M239" i="3"/>
  <c r="F16" i="3"/>
  <c r="R64" i="3"/>
  <c r="D240" i="3"/>
  <c r="O102" i="3"/>
  <c r="M86" i="3"/>
  <c r="P88" i="3"/>
  <c r="F94" i="3"/>
  <c r="S94" i="3"/>
  <c r="J111" i="3"/>
  <c r="M129" i="3"/>
  <c r="M151" i="3"/>
  <c r="P153" i="3"/>
  <c r="M165" i="3"/>
  <c r="M171" i="3"/>
  <c r="I215" i="3"/>
  <c r="O215" i="3"/>
  <c r="J207" i="3"/>
  <c r="F211" i="3"/>
  <c r="S211" i="3"/>
  <c r="P214" i="3"/>
  <c r="E220" i="3"/>
  <c r="J220" i="3" s="1"/>
  <c r="R220" i="3"/>
  <c r="S220" i="3" s="1"/>
  <c r="J222" i="3"/>
  <c r="F231" i="3"/>
  <c r="P239" i="3"/>
  <c r="L64" i="3"/>
  <c r="P52" i="3"/>
  <c r="J59" i="3"/>
  <c r="P59" i="3"/>
  <c r="M74" i="3"/>
  <c r="J86" i="3"/>
  <c r="M88" i="3"/>
  <c r="P94" i="3"/>
  <c r="F111" i="3"/>
  <c r="S111" i="3"/>
  <c r="J151" i="3"/>
  <c r="M168" i="3"/>
  <c r="J171" i="3"/>
  <c r="F190" i="3"/>
  <c r="S190" i="3"/>
  <c r="M204" i="3"/>
  <c r="F207" i="3"/>
  <c r="F219" i="3"/>
  <c r="M219" i="3"/>
  <c r="S222" i="3"/>
  <c r="P11" i="3"/>
  <c r="F14" i="3"/>
  <c r="J190" i="3"/>
  <c r="P190" i="3"/>
  <c r="F34" i="3"/>
  <c r="F11" i="3"/>
  <c r="O64" i="3"/>
  <c r="E102" i="3"/>
  <c r="L102" i="3"/>
  <c r="R102" i="3"/>
  <c r="F169" i="3"/>
  <c r="L169" i="3"/>
  <c r="F52" i="3"/>
  <c r="M52" i="3"/>
  <c r="S52" i="3"/>
  <c r="J74" i="3"/>
  <c r="P74" i="3"/>
  <c r="I169" i="3"/>
  <c r="O169" i="3"/>
  <c r="L240" i="3" l="1"/>
  <c r="I240" i="3"/>
  <c r="E240" i="3"/>
  <c r="F21" i="3"/>
  <c r="S215" i="3"/>
  <c r="P169" i="3"/>
  <c r="F220" i="3"/>
  <c r="J169" i="3"/>
  <c r="M21" i="3"/>
  <c r="R240" i="3" s="1"/>
  <c r="J21" i="3"/>
  <c r="P21" i="3" s="1"/>
  <c r="M215" i="3"/>
  <c r="J64" i="3"/>
  <c r="M102" i="3"/>
  <c r="J102" i="3"/>
  <c r="P64" i="3"/>
  <c r="P220" i="3"/>
  <c r="J215" i="3"/>
  <c r="M64" i="3"/>
  <c r="P215" i="3"/>
  <c r="S102" i="3"/>
  <c r="F102" i="3"/>
  <c r="S169" i="3"/>
  <c r="P102" i="3"/>
  <c r="M169" i="3"/>
  <c r="S64" i="3"/>
  <c r="M240" i="3" l="1"/>
  <c r="J240" i="3"/>
  <c r="O240" i="3"/>
  <c r="S240" i="3" s="1"/>
  <c r="S21" i="3"/>
  <c r="F240" i="3"/>
  <c r="P240" i="3" l="1"/>
</calcChain>
</file>

<file path=xl/comments1.xml><?xml version="1.0" encoding="utf-8"?>
<comments xmlns="http://schemas.openxmlformats.org/spreadsheetml/2006/main">
  <authors>
    <author>test</author>
  </authors>
  <commentList>
    <comment ref="L2" authorId="0" shapeId="0">
      <text>
        <r>
          <rPr>
            <b/>
            <sz val="9"/>
            <color indexed="81"/>
            <rFont val="ＭＳ Ｐゴシック"/>
            <family val="3"/>
            <charset val="128"/>
          </rPr>
          <t>test:</t>
        </r>
        <r>
          <rPr>
            <sz val="9"/>
            <color indexed="81"/>
            <rFont val="ＭＳ Ｐゴシック"/>
            <family val="3"/>
            <charset val="128"/>
          </rPr>
          <t xml:space="preserve">
部長レク対応修正
市民課の 住民記録電算処理事業の勉強システム132,000はカット
税務課の証明窓口関連 備品増はカット
債権管理の非常勤職員1名増分はカット
産業支援　商工会補助増（120万から130万に増）はカット
都市計画
　三崎水辺公園法面　復活
　公園台帳　カット
環境課　計画の印刷製本費は防災防犯対策課の計画印刷費10万
空調服カット
■
社会福祉協議会関連事業　検討中
保育　子育て支援員研修 隔年実施に格下げOK？　復活
保育　工事費削減
税務課の備品　窓口改善不要では　カット
債権管理の非常勤職員1名増　カット
農業政策　農改センター改修　不要では　現行価格のままだが工事はしない
産業支援　商工会補助増　120万に戻す
都市計画
　三崎水辺公園法面復活
　公園台帳カット
防災
　防災消耗品など、前年同額に戻す
　草刈 災害用緊急用地　課題
土木　区長要望　14500→14000　
環境課　計画の印刷製本費は防災防犯対策課の計画印刷費10万程度に変更
外国語印刷
空調服カット
積み立ての金額　課題
学校教育　プール（17:52 2019/11/22川端さんに相談済み）
6校 委託する　
10-1-3-4-1　賃金→報酬
新設校　消耗品　一部カット　名入れしないなど
生涯学習　市民大学ひまわり30万補助金減→減免1/4案で市長レク
ユニフォーム　4着に
10-4-4-1-1　900,000　2回から1回に
照明設計カット
図書館　システムは、長期継続、３社見積もり、プロポーザルは不可。長期継続すること
</t>
        </r>
      </text>
    </comment>
    <comment ref="K144" authorId="0" shapeId="0">
      <text>
        <r>
          <rPr>
            <b/>
            <sz val="9"/>
            <color indexed="81"/>
            <rFont val="ＭＳ Ｐゴシック"/>
            <family val="3"/>
            <charset val="128"/>
          </rPr>
          <t>test:</t>
        </r>
        <r>
          <rPr>
            <sz val="9"/>
            <color indexed="81"/>
            <rFont val="ＭＳ Ｐゴシック"/>
            <family val="3"/>
            <charset val="128"/>
          </rPr>
          <t xml:space="preserve">
樹木選定・草刈委託料 増</t>
        </r>
      </text>
    </comment>
  </commentList>
</comments>
</file>

<file path=xl/sharedStrings.xml><?xml version="1.0" encoding="utf-8"?>
<sst xmlns="http://schemas.openxmlformats.org/spreadsheetml/2006/main" count="635" uniqueCount="549">
  <si>
    <t>行政経営部</t>
  </si>
  <si>
    <t>秘書人事人件費</t>
  </si>
  <si>
    <t>職員健康診断事業</t>
  </si>
  <si>
    <t>職員研修事業</t>
  </si>
  <si>
    <t>秘書人事管理事務事業</t>
  </si>
  <si>
    <t>秘書広報課合計</t>
  </si>
  <si>
    <t>企画事務事業</t>
  </si>
  <si>
    <t>電算管理事業</t>
  </si>
  <si>
    <t>企画政策課合計</t>
  </si>
  <si>
    <t>契約検査事業</t>
  </si>
  <si>
    <t>財務会計事業</t>
  </si>
  <si>
    <t>財政管理事務事業</t>
  </si>
  <si>
    <t>財政課合計</t>
  </si>
  <si>
    <t>行政経営部合計</t>
  </si>
  <si>
    <t>市民生活部</t>
  </si>
  <si>
    <t>庁舎管理事業</t>
  </si>
  <si>
    <t>一般管理事務事業</t>
  </si>
  <si>
    <t>文書事業</t>
  </si>
  <si>
    <t>庁舎維持管理事業</t>
  </si>
  <si>
    <t>公用車管理事業</t>
  </si>
  <si>
    <t>財産管理事務事業</t>
  </si>
  <si>
    <t>公平委員会事業</t>
  </si>
  <si>
    <t>防犯対策事業</t>
  </si>
  <si>
    <t>選挙管理事業</t>
  </si>
  <si>
    <t>選挙啓発事業</t>
  </si>
  <si>
    <t>駐輪場維持管理事業</t>
  </si>
  <si>
    <t>交通安全推進事業</t>
  </si>
  <si>
    <t>交通安全対策事務事業</t>
  </si>
  <si>
    <t>災害対策事業</t>
  </si>
  <si>
    <t>災害対策事務事業</t>
  </si>
  <si>
    <t>地番家屋現況図修正事業</t>
  </si>
  <si>
    <t>課税計算事業</t>
  </si>
  <si>
    <t>税務総務事務事業</t>
  </si>
  <si>
    <t>徴収計算事業</t>
  </si>
  <si>
    <t>徴収事務事業</t>
  </si>
  <si>
    <t>税務課合計</t>
  </si>
  <si>
    <t>市民活動推進事業</t>
  </si>
  <si>
    <t>都市・国際交流事業</t>
  </si>
  <si>
    <t>区長会事業</t>
  </si>
  <si>
    <t>統計調査総務事業</t>
  </si>
  <si>
    <t>商工統計調査事業</t>
  </si>
  <si>
    <t>諸統計調査事業</t>
  </si>
  <si>
    <t>市民協働課合計</t>
  </si>
  <si>
    <t>住民記録電算処理事業</t>
  </si>
  <si>
    <t>戸籍住民基本台帳事務事業</t>
  </si>
  <si>
    <t>火葬場等使用委託事業</t>
  </si>
  <si>
    <t>市民課合計</t>
  </si>
  <si>
    <t>市民生活部合計</t>
  </si>
  <si>
    <t>健康福祉部</t>
  </si>
  <si>
    <t>福祉推進事業</t>
  </si>
  <si>
    <t>総合福祉会館維持管理事業</t>
  </si>
  <si>
    <t>社会福祉総務事務事業</t>
  </si>
  <si>
    <t>心身障害児者福祉推進事業</t>
  </si>
  <si>
    <t>心身障害児者扶助事業</t>
  </si>
  <si>
    <t>心身障害者事務事業</t>
  </si>
  <si>
    <t>生活保護事業</t>
  </si>
  <si>
    <t>扶助事業</t>
  </si>
  <si>
    <t>災害救助事業</t>
  </si>
  <si>
    <t>社会福祉課合計</t>
  </si>
  <si>
    <t>老人福祉事業</t>
  </si>
  <si>
    <t>老人福祉センター運営事業</t>
  </si>
  <si>
    <t>老人憩いの家管理事業</t>
  </si>
  <si>
    <t>老人扶助事業</t>
  </si>
  <si>
    <t>老人福祉事務事業</t>
  </si>
  <si>
    <t>利用者助成事業</t>
  </si>
  <si>
    <t>介護保険特別会計繰出事業</t>
  </si>
  <si>
    <t>児童館等管理運営事業</t>
  </si>
  <si>
    <t>児童福祉事務事業</t>
  </si>
  <si>
    <t>国民健康保険特別会計繰出事業</t>
  </si>
  <si>
    <t>福祉医療事業</t>
  </si>
  <si>
    <t>福祉医療事務事業</t>
  </si>
  <si>
    <t>後期高齢者医療事業</t>
  </si>
  <si>
    <t>保険料徴収資料等作成事業</t>
  </si>
  <si>
    <t>国民年金事業</t>
  </si>
  <si>
    <t>保険医療課合計</t>
  </si>
  <si>
    <t>保健衛生事業</t>
  </si>
  <si>
    <t>保健センター運営事業</t>
  </si>
  <si>
    <t>休日診療所運営事業</t>
  </si>
  <si>
    <t>経済建設部</t>
  </si>
  <si>
    <t>労働事業</t>
  </si>
  <si>
    <t>農業委員会事業</t>
  </si>
  <si>
    <t>農村環境改善センター管理事業</t>
  </si>
  <si>
    <t>農業総務事務事業</t>
  </si>
  <si>
    <t>農業振興事業</t>
  </si>
  <si>
    <t>農地利用高度化事務事業</t>
  </si>
  <si>
    <t>畜産事業</t>
  </si>
  <si>
    <t>土地改良事業</t>
  </si>
  <si>
    <t>農地事務事業</t>
  </si>
  <si>
    <t>地域農政推進対策事業</t>
  </si>
  <si>
    <t>林務事務事業</t>
  </si>
  <si>
    <t>商工業振興預託事業</t>
  </si>
  <si>
    <t>観光振興補助事業</t>
  </si>
  <si>
    <t>観光事務事業</t>
  </si>
  <si>
    <t>消費者行政推進事業</t>
  </si>
  <si>
    <t>農業土木災害復旧事業</t>
  </si>
  <si>
    <t>土木総務事務事業</t>
  </si>
  <si>
    <t>道路台帳管理事業</t>
  </si>
  <si>
    <t>維持管理総務事務事業</t>
  </si>
  <si>
    <t>道路維持事業</t>
  </si>
  <si>
    <t>道路管理事業</t>
  </si>
  <si>
    <t>道路新設改良事業</t>
  </si>
  <si>
    <t>道路新設改良事務事業</t>
  </si>
  <si>
    <t>交通安全施設整備事業</t>
  </si>
  <si>
    <t>交通安全施設維持事業</t>
  </si>
  <si>
    <t>河川改修事業</t>
  </si>
  <si>
    <t>河川新設改良事務事業</t>
  </si>
  <si>
    <t>河川維持修繕事業</t>
  </si>
  <si>
    <t>河川管理事務事業</t>
  </si>
  <si>
    <t>道路河川災害復旧事業</t>
  </si>
  <si>
    <t>土木課合計</t>
  </si>
  <si>
    <t>都市計画調査事業</t>
  </si>
  <si>
    <t>桜ヶ丘沓掛線改良事業</t>
  </si>
  <si>
    <t>二村山緑地整備事業</t>
  </si>
  <si>
    <t>公園施設改修事業</t>
  </si>
  <si>
    <t>公園施設維持管理事業</t>
  </si>
  <si>
    <t>公園事務事業</t>
  </si>
  <si>
    <t>有料駐車場事業特別会計繰出事業</t>
  </si>
  <si>
    <t>緑化対策事業</t>
  </si>
  <si>
    <t>緑化事務事業</t>
  </si>
  <si>
    <t>都市計画課合計</t>
  </si>
  <si>
    <t>環境衛生事業</t>
  </si>
  <si>
    <t>公害対策事業</t>
  </si>
  <si>
    <t>公害対策事務事業</t>
  </si>
  <si>
    <t>東部知多衛生組合負担金事業</t>
  </si>
  <si>
    <t>清掃事業</t>
  </si>
  <si>
    <t>清掃事務事業</t>
  </si>
  <si>
    <t>塵芥処理事業</t>
  </si>
  <si>
    <t>塵芥処理事務事業</t>
  </si>
  <si>
    <t>有機循環推進事業</t>
  </si>
  <si>
    <t>し尿汲み取り事業</t>
  </si>
  <si>
    <t>し尿汲み取り事務事業</t>
  </si>
  <si>
    <t>環境課合計</t>
  </si>
  <si>
    <t>経済建設部合計</t>
  </si>
  <si>
    <t>会計管理事業</t>
  </si>
  <si>
    <t>出納室合計</t>
  </si>
  <si>
    <t>非常備消防活動事業</t>
  </si>
  <si>
    <t>消防施設設置事業</t>
  </si>
  <si>
    <t>消防施設維持管理事業</t>
  </si>
  <si>
    <t>教育委員会事務事業</t>
  </si>
  <si>
    <t>学校プール開放事業</t>
  </si>
  <si>
    <t>教育振興事業</t>
  </si>
  <si>
    <t>教育相談事業</t>
  </si>
  <si>
    <t>小学校施設維持管理事業</t>
  </si>
  <si>
    <t>小学校管理事務事業</t>
  </si>
  <si>
    <t>小学校教育振興事業</t>
  </si>
  <si>
    <t>小学校教育振興補助事業</t>
  </si>
  <si>
    <t>小学校扶助事業</t>
  </si>
  <si>
    <t>中学校施設維持管理事業</t>
  </si>
  <si>
    <t>中学校管理事務事業</t>
  </si>
  <si>
    <t>中学校教育振興事業</t>
  </si>
  <si>
    <t>中学校教育振興補助事業</t>
  </si>
  <si>
    <t>中学校扶助事業</t>
  </si>
  <si>
    <t>給食センター活動事業</t>
  </si>
  <si>
    <t>給食センター維持管理事業</t>
  </si>
  <si>
    <t>給食センター施設整備事業</t>
  </si>
  <si>
    <t>社会教育活動事業</t>
  </si>
  <si>
    <t>社会教育関係団体補助事業</t>
  </si>
  <si>
    <t>公民館活動事業</t>
  </si>
  <si>
    <t>公民館維持管理事業</t>
  </si>
  <si>
    <t>文化財保護事業</t>
  </si>
  <si>
    <t>市史編さん事業</t>
  </si>
  <si>
    <t>文化広場管理事業</t>
  </si>
  <si>
    <t>文化振興事業</t>
  </si>
  <si>
    <t>文化会館維持管理事業</t>
  </si>
  <si>
    <t>青少年対策事業</t>
  </si>
  <si>
    <t>陶芸の館管理事業</t>
  </si>
  <si>
    <t>スポーツ振興事業</t>
  </si>
  <si>
    <t>保健体育総務事務事業</t>
  </si>
  <si>
    <t>体育施設維持管理事業</t>
  </si>
  <si>
    <t>図書館活動事業</t>
  </si>
  <si>
    <t>図書館合計</t>
  </si>
  <si>
    <t>議員活動事業</t>
  </si>
  <si>
    <t>事務局事業</t>
  </si>
  <si>
    <t>負担金事業</t>
  </si>
  <si>
    <t>議事課合計</t>
  </si>
  <si>
    <t>議会事務局合計</t>
  </si>
  <si>
    <t>監査事業</t>
  </si>
  <si>
    <t>公債費元金償還事業</t>
  </si>
  <si>
    <t>公債費利子償還事業</t>
  </si>
  <si>
    <t>財政調整基金積立事業</t>
  </si>
  <si>
    <t>教育施設建設及び整備基金積立事業</t>
  </si>
  <si>
    <t>公共施設建設及び整備基金積立事業</t>
  </si>
  <si>
    <t>減債基金積立事業</t>
  </si>
  <si>
    <t>予備費</t>
  </si>
  <si>
    <t>市民意見等</t>
    <rPh sb="0" eb="2">
      <t>シミン</t>
    </rPh>
    <rPh sb="2" eb="5">
      <t>イケントウ</t>
    </rPh>
    <phoneticPr fontId="18"/>
  </si>
  <si>
    <t>給料・手当
一般会計</t>
    <rPh sb="0" eb="2">
      <t>キュウリョウ</t>
    </rPh>
    <rPh sb="3" eb="5">
      <t>テア</t>
    </rPh>
    <rPh sb="6" eb="8">
      <t>イッパン</t>
    </rPh>
    <rPh sb="8" eb="10">
      <t>カイケイ</t>
    </rPh>
    <phoneticPr fontId="18"/>
  </si>
  <si>
    <t>給料・手当
国保会計</t>
    <rPh sb="0" eb="2">
      <t>キュウリョウ</t>
    </rPh>
    <rPh sb="3" eb="5">
      <t>テア</t>
    </rPh>
    <rPh sb="6" eb="7">
      <t>クニ</t>
    </rPh>
    <rPh sb="8" eb="10">
      <t>カイケイ</t>
    </rPh>
    <phoneticPr fontId="18"/>
  </si>
  <si>
    <t>給料・手当
農排会計</t>
    <rPh sb="0" eb="2">
      <t>キュウリョウ</t>
    </rPh>
    <rPh sb="3" eb="5">
      <t>テア</t>
    </rPh>
    <rPh sb="6" eb="7">
      <t>ノ</t>
    </rPh>
    <rPh sb="7" eb="8">
      <t>ハイ</t>
    </rPh>
    <rPh sb="8" eb="10">
      <t>カイケイ</t>
    </rPh>
    <phoneticPr fontId="18"/>
  </si>
  <si>
    <t>給料・手当
介護会計</t>
    <rPh sb="0" eb="2">
      <t>キュウリョウ</t>
    </rPh>
    <rPh sb="3" eb="5">
      <t>テア</t>
    </rPh>
    <rPh sb="6" eb="8">
      <t>カイゴ</t>
    </rPh>
    <rPh sb="8" eb="10">
      <t>カイケイ</t>
    </rPh>
    <phoneticPr fontId="18"/>
  </si>
  <si>
    <t>増減 Ｂ－Ａ</t>
    <rPh sb="0" eb="2">
      <t>ゾウゲン</t>
    </rPh>
    <phoneticPr fontId="18"/>
  </si>
  <si>
    <t>査定 Ｃ</t>
    <rPh sb="0" eb="2">
      <t>サテイ</t>
    </rPh>
    <phoneticPr fontId="18"/>
  </si>
  <si>
    <t>増減 Ｃ－Ｂ</t>
    <rPh sb="0" eb="2">
      <t>ゾウゲン</t>
    </rPh>
    <phoneticPr fontId="18"/>
  </si>
  <si>
    <t>査定ポイント</t>
    <rPh sb="0" eb="2">
      <t>サテイ</t>
    </rPh>
    <phoneticPr fontId="18"/>
  </si>
  <si>
    <t>出納室</t>
    <rPh sb="0" eb="2">
      <t>スイトウ</t>
    </rPh>
    <rPh sb="2" eb="3">
      <t>シツ</t>
    </rPh>
    <phoneticPr fontId="18"/>
  </si>
  <si>
    <t>教育部合計</t>
    <rPh sb="3" eb="5">
      <t>ゴウケイ</t>
    </rPh>
    <phoneticPr fontId="18"/>
  </si>
  <si>
    <t>議会事務局</t>
    <phoneticPr fontId="18"/>
  </si>
  <si>
    <t>財政課扱合計</t>
    <phoneticPr fontId="18"/>
  </si>
  <si>
    <t>財政課扱</t>
    <phoneticPr fontId="18"/>
  </si>
  <si>
    <t>人件費（全会計）合計</t>
    <rPh sb="4" eb="5">
      <t>ゼン</t>
    </rPh>
    <rPh sb="5" eb="7">
      <t>カイケイ</t>
    </rPh>
    <rPh sb="8" eb="10">
      <t>ゴウケイ</t>
    </rPh>
    <phoneticPr fontId="18"/>
  </si>
  <si>
    <t>人事秘書課扱
（人件費）</t>
    <rPh sb="0" eb="2">
      <t>ジンジ</t>
    </rPh>
    <rPh sb="2" eb="4">
      <t>ヒショ</t>
    </rPh>
    <rPh sb="4" eb="5">
      <t>カ</t>
    </rPh>
    <rPh sb="5" eb="6">
      <t>アツカ</t>
    </rPh>
    <rPh sb="8" eb="11">
      <t>ジンケンヒ</t>
    </rPh>
    <phoneticPr fontId="18"/>
  </si>
  <si>
    <t>監査事務局</t>
    <phoneticPr fontId="18"/>
  </si>
  <si>
    <t>監査事務局合計</t>
    <phoneticPr fontId="18"/>
  </si>
  <si>
    <t>健康福祉部合計</t>
    <rPh sb="5" eb="7">
      <t>ゴウケイ</t>
    </rPh>
    <phoneticPr fontId="18"/>
  </si>
  <si>
    <t>学校教育課合計
（給食センター除）</t>
    <rPh sb="0" eb="2">
      <t>ガッコウ</t>
    </rPh>
    <rPh sb="2" eb="4">
      <t>キョウイク</t>
    </rPh>
    <rPh sb="4" eb="5">
      <t>カ</t>
    </rPh>
    <rPh sb="5" eb="7">
      <t>ゴウケイ</t>
    </rPh>
    <rPh sb="9" eb="11">
      <t>キュウショク</t>
    </rPh>
    <rPh sb="15" eb="16">
      <t>ジョ</t>
    </rPh>
    <phoneticPr fontId="18"/>
  </si>
  <si>
    <t>給食センター合計</t>
    <rPh sb="0" eb="2">
      <t>キュウショク</t>
    </rPh>
    <phoneticPr fontId="18"/>
  </si>
  <si>
    <t>文化会館合計</t>
    <rPh sb="0" eb="2">
      <t>ブンカ</t>
    </rPh>
    <rPh sb="2" eb="4">
      <t>カイカン</t>
    </rPh>
    <rPh sb="4" eb="6">
      <t>ゴウケイ</t>
    </rPh>
    <phoneticPr fontId="18"/>
  </si>
  <si>
    <t>体育館合計</t>
    <rPh sb="0" eb="3">
      <t>タイイクカン</t>
    </rPh>
    <phoneticPr fontId="18"/>
  </si>
  <si>
    <t>教　育　部</t>
    <phoneticPr fontId="18"/>
  </si>
  <si>
    <t>総　　　　計</t>
    <rPh sb="0" eb="1">
      <t>フサ</t>
    </rPh>
    <rPh sb="5" eb="6">
      <t>ケイ</t>
    </rPh>
    <phoneticPr fontId="18"/>
  </si>
  <si>
    <t>担　　当</t>
    <phoneticPr fontId="18"/>
  </si>
  <si>
    <t>事　　業　　名</t>
    <phoneticPr fontId="18"/>
  </si>
  <si>
    <t>主　な　内　容</t>
    <rPh sb="0" eb="1">
      <t>オモ</t>
    </rPh>
    <rPh sb="4" eb="5">
      <t>ウチ</t>
    </rPh>
    <rPh sb="6" eb="7">
      <t>カタチ</t>
    </rPh>
    <phoneticPr fontId="18"/>
  </si>
  <si>
    <t>財政課長 査定</t>
    <rPh sb="0" eb="2">
      <t>ザイセイ</t>
    </rPh>
    <rPh sb="2" eb="4">
      <t>カチョウ</t>
    </rPh>
    <rPh sb="5" eb="7">
      <t>サテイ</t>
    </rPh>
    <phoneticPr fontId="18"/>
  </si>
  <si>
    <t>行政経営部長 査定</t>
    <rPh sb="0" eb="2">
      <t>ギョウセイ</t>
    </rPh>
    <rPh sb="2" eb="4">
      <t>ケイエイ</t>
    </rPh>
    <rPh sb="4" eb="6">
      <t>ブチョウ</t>
    </rPh>
    <rPh sb="7" eb="9">
      <t>サテイ</t>
    </rPh>
    <phoneticPr fontId="18"/>
  </si>
  <si>
    <t>市長 査定</t>
    <rPh sb="0" eb="2">
      <t>シチョウ</t>
    </rPh>
    <rPh sb="3" eb="5">
      <t>サテイ</t>
    </rPh>
    <phoneticPr fontId="18"/>
  </si>
  <si>
    <t>査定 D</t>
    <rPh sb="0" eb="2">
      <t>サテイ</t>
    </rPh>
    <phoneticPr fontId="18"/>
  </si>
  <si>
    <t>査定 E</t>
    <rPh sb="0" eb="2">
      <t>サテイ</t>
    </rPh>
    <phoneticPr fontId="18"/>
  </si>
  <si>
    <t>増減 D－C</t>
    <rPh sb="0" eb="2">
      <t>ゾウゲン</t>
    </rPh>
    <phoneticPr fontId="18"/>
  </si>
  <si>
    <t>増減 E－D</t>
    <rPh sb="0" eb="2">
      <t>ゾウゲン</t>
    </rPh>
    <phoneticPr fontId="18"/>
  </si>
  <si>
    <t>副市長 査定</t>
    <rPh sb="0" eb="1">
      <t>フク</t>
    </rPh>
    <rPh sb="1" eb="3">
      <t>シチョウ</t>
    </rPh>
    <rPh sb="4" eb="6">
      <t>サテイ</t>
    </rPh>
    <phoneticPr fontId="18"/>
  </si>
  <si>
    <t>生涯学習課合計
（文化会館・体育館除）</t>
    <rPh sb="9" eb="10">
      <t>ブン</t>
    </rPh>
    <rPh sb="10" eb="11">
      <t>カ</t>
    </rPh>
    <rPh sb="11" eb="12">
      <t>カイ</t>
    </rPh>
    <rPh sb="12" eb="13">
      <t>カン</t>
    </rPh>
    <rPh sb="14" eb="16">
      <t>タイイク</t>
    </rPh>
    <rPh sb="16" eb="17">
      <t>カン</t>
    </rPh>
    <rPh sb="17" eb="18">
      <t>ノゾ</t>
    </rPh>
    <phoneticPr fontId="18"/>
  </si>
  <si>
    <t>総務課合計</t>
    <phoneticPr fontId="18"/>
  </si>
  <si>
    <t>農村集落家庭排水施設特別会計繰出事業</t>
  </si>
  <si>
    <t>下水道課合計</t>
    <rPh sb="0" eb="3">
      <t>ゲスイドウ</t>
    </rPh>
    <phoneticPr fontId="18"/>
  </si>
  <si>
    <t>査定 F</t>
    <rPh sb="0" eb="2">
      <t>サテイ</t>
    </rPh>
    <phoneticPr fontId="18"/>
  </si>
  <si>
    <t>増減 F－E</t>
    <rPh sb="0" eb="2">
      <t>ゾウゲン</t>
    </rPh>
    <phoneticPr fontId="18"/>
  </si>
  <si>
    <t>市街地開発事業</t>
    <rPh sb="0" eb="3">
      <t>シガイチ</t>
    </rPh>
    <rPh sb="3" eb="5">
      <t>カイハツ</t>
    </rPh>
    <rPh sb="5" eb="7">
      <t>ジギョウ</t>
    </rPh>
    <phoneticPr fontId="18"/>
  </si>
  <si>
    <t>市長・市議選挙執行事業</t>
    <rPh sb="0" eb="2">
      <t>シチョウ</t>
    </rPh>
    <rPh sb="3" eb="5">
      <t>シギ</t>
    </rPh>
    <rPh sb="5" eb="7">
      <t>センキョ</t>
    </rPh>
    <rPh sb="7" eb="9">
      <t>シッコウ</t>
    </rPh>
    <rPh sb="9" eb="11">
      <t>ジギョウ</t>
    </rPh>
    <phoneticPr fontId="18"/>
  </si>
  <si>
    <t>愛知県議会議員選挙執行事業</t>
    <rPh sb="0" eb="3">
      <t>アイチケン</t>
    </rPh>
    <rPh sb="3" eb="5">
      <t>ギカイ</t>
    </rPh>
    <rPh sb="5" eb="7">
      <t>ギイン</t>
    </rPh>
    <rPh sb="7" eb="9">
      <t>センキョ</t>
    </rPh>
    <rPh sb="9" eb="11">
      <t>シッコウ</t>
    </rPh>
    <rPh sb="11" eb="13">
      <t>ジギョウ</t>
    </rPh>
    <phoneticPr fontId="18"/>
  </si>
  <si>
    <t>健康推進活動事業</t>
    <rPh sb="0" eb="2">
      <t>ケンコウ</t>
    </rPh>
    <rPh sb="2" eb="4">
      <t>スイシン</t>
    </rPh>
    <rPh sb="4" eb="6">
      <t>カツドウ</t>
    </rPh>
    <phoneticPr fontId="18"/>
  </si>
  <si>
    <t>高齢者予防接種事業</t>
    <rPh sb="0" eb="3">
      <t>コウレイシャ</t>
    </rPh>
    <rPh sb="5" eb="7">
      <t>セッシュ</t>
    </rPh>
    <phoneticPr fontId="18"/>
  </si>
  <si>
    <t>商工業振興補助事業</t>
    <phoneticPr fontId="18"/>
  </si>
  <si>
    <t>商工総務事務事業</t>
    <phoneticPr fontId="18"/>
  </si>
  <si>
    <t>地域創生事務事業</t>
    <phoneticPr fontId="18"/>
  </si>
  <si>
    <t>都市計画事務事業</t>
    <phoneticPr fontId="18"/>
  </si>
  <si>
    <t>街路事務事業</t>
    <phoneticPr fontId="18"/>
  </si>
  <si>
    <t>母子保健活動事業</t>
    <rPh sb="0" eb="2">
      <t>ボシ</t>
    </rPh>
    <rPh sb="2" eb="4">
      <t>ホケン</t>
    </rPh>
    <rPh sb="4" eb="6">
      <t>カツドウ</t>
    </rPh>
    <phoneticPr fontId="18"/>
  </si>
  <si>
    <t>子育て予防接種事業</t>
    <rPh sb="0" eb="2">
      <t>コソダ</t>
    </rPh>
    <rPh sb="3" eb="5">
      <t>ヨボウ</t>
    </rPh>
    <rPh sb="5" eb="7">
      <t>セッシュ</t>
    </rPh>
    <phoneticPr fontId="18"/>
  </si>
  <si>
    <t>情報システム課合計</t>
    <rPh sb="0" eb="2">
      <t>ジョウホウ</t>
    </rPh>
    <rPh sb="6" eb="7">
      <t>カ</t>
    </rPh>
    <phoneticPr fontId="18"/>
  </si>
  <si>
    <t>参議院議員選挙執行事業</t>
    <rPh sb="0" eb="3">
      <t>サンギイン</t>
    </rPh>
    <rPh sb="3" eb="5">
      <t>ギイン</t>
    </rPh>
    <rPh sb="5" eb="7">
      <t>センキョ</t>
    </rPh>
    <rPh sb="7" eb="9">
      <t>シッコウ</t>
    </rPh>
    <rPh sb="9" eb="11">
      <t>ジギョウ</t>
    </rPh>
    <phoneticPr fontId="18"/>
  </si>
  <si>
    <t>常備消防活動事業</t>
  </si>
  <si>
    <t>債権管理課合計</t>
    <rPh sb="0" eb="2">
      <t>サイケン</t>
    </rPh>
    <rPh sb="2" eb="4">
      <t>カンリ</t>
    </rPh>
    <phoneticPr fontId="18"/>
  </si>
  <si>
    <t>健康長寿課合計</t>
    <rPh sb="0" eb="2">
      <t>ケンコウ</t>
    </rPh>
    <rPh sb="2" eb="4">
      <t>チョウジュ</t>
    </rPh>
    <phoneticPr fontId="18"/>
  </si>
  <si>
    <t>保育課合計</t>
    <rPh sb="0" eb="2">
      <t>ホイク</t>
    </rPh>
    <phoneticPr fontId="18"/>
  </si>
  <si>
    <t>保育事業</t>
    <rPh sb="0" eb="2">
      <t>ホイク</t>
    </rPh>
    <phoneticPr fontId="18"/>
  </si>
  <si>
    <t>子育て支援課合計</t>
    <rPh sb="0" eb="2">
      <t>コソダ</t>
    </rPh>
    <rPh sb="3" eb="5">
      <t>シエン</t>
    </rPh>
    <phoneticPr fontId="18"/>
  </si>
  <si>
    <t>ふるさと納税事務事業</t>
    <rPh sb="4" eb="6">
      <t>ノウゼイ</t>
    </rPh>
    <rPh sb="6" eb="8">
      <t>ジム</t>
    </rPh>
    <phoneticPr fontId="18"/>
  </si>
  <si>
    <t>市街地整備課合計</t>
    <rPh sb="0" eb="3">
      <t>シガイチ</t>
    </rPh>
    <rPh sb="3" eb="5">
      <t>セイビ</t>
    </rPh>
    <rPh sb="5" eb="6">
      <t>カ</t>
    </rPh>
    <rPh sb="6" eb="8">
      <t>ゴウケイ</t>
    </rPh>
    <phoneticPr fontId="18"/>
  </si>
  <si>
    <t>新設校開設事業</t>
    <rPh sb="0" eb="3">
      <t>シンセツコウ</t>
    </rPh>
    <rPh sb="3" eb="5">
      <t>カイセツ</t>
    </rPh>
    <rPh sb="5" eb="7">
      <t>ジギョウ</t>
    </rPh>
    <phoneticPr fontId="18"/>
  </si>
  <si>
    <t>産業支援課合計</t>
    <rPh sb="2" eb="4">
      <t>シエン</t>
    </rPh>
    <phoneticPr fontId="18"/>
  </si>
  <si>
    <t>庁内情報システムの安定稼働やセキュリティ確保に係る費用</t>
  </si>
  <si>
    <t>防犯灯LED化（新設・修繕）や防犯カメラ設置に対する地域への補助</t>
    <rPh sb="0" eb="2">
      <t>ボウハン</t>
    </rPh>
    <rPh sb="2" eb="3">
      <t>トウ</t>
    </rPh>
    <rPh sb="6" eb="7">
      <t>カ</t>
    </rPh>
    <rPh sb="8" eb="10">
      <t>シンセツ</t>
    </rPh>
    <rPh sb="11" eb="13">
      <t>シュウゼン</t>
    </rPh>
    <rPh sb="15" eb="17">
      <t>ボウハン</t>
    </rPh>
    <rPh sb="20" eb="22">
      <t>セッチ</t>
    </rPh>
    <rPh sb="23" eb="24">
      <t>タイ</t>
    </rPh>
    <rPh sb="26" eb="28">
      <t>チイキ</t>
    </rPh>
    <rPh sb="30" eb="32">
      <t>ホジョ</t>
    </rPh>
    <phoneticPr fontId="18"/>
  </si>
  <si>
    <t>市営駐輪場(有料・無料)の維持管理</t>
  </si>
  <si>
    <t>交通安全施設の設置や修繕</t>
  </si>
  <si>
    <t>交通安全の啓蒙啓発を行うための経費</t>
  </si>
  <si>
    <t>団員報酬、分団交付金、団員費用弁償、消防団車両等の修繕料</t>
  </si>
  <si>
    <t>公害対策に関する経費</t>
  </si>
  <si>
    <t>公害対策事務に関する経費</t>
  </si>
  <si>
    <t>庁舎維持管理を行うための経費としての庁舎管理委託料、機器借上料</t>
  </si>
  <si>
    <t>コピー・印刷用紙の購入、市役所発送郵送料金、複写機等借上料</t>
  </si>
  <si>
    <t>光熱水費、修繕費、保険料、機械保守委託料、営繕工事費（窓口改善改修工事含む）等</t>
    <rPh sb="13" eb="15">
      <t>キカイ</t>
    </rPh>
    <rPh sb="27" eb="29">
      <t>マドグチ</t>
    </rPh>
    <rPh sb="29" eb="31">
      <t>カイゼン</t>
    </rPh>
    <rPh sb="31" eb="33">
      <t>カイシュウ</t>
    </rPh>
    <rPh sb="33" eb="35">
      <t>コウジ</t>
    </rPh>
    <rPh sb="35" eb="36">
      <t>フク</t>
    </rPh>
    <phoneticPr fontId="18"/>
  </si>
  <si>
    <t>公平委員会に関する経費</t>
  </si>
  <si>
    <t>選挙管理を行うための経費</t>
  </si>
  <si>
    <t>選挙啓発を行うための経費</t>
  </si>
  <si>
    <t>備品購入費（自動車）、燃料費、修繕料、手数料、保険、委託費、使用料及び賃借料</t>
    <rPh sb="0" eb="2">
      <t>ビヒン</t>
    </rPh>
    <rPh sb="2" eb="5">
      <t>コウニュウヒ</t>
    </rPh>
    <rPh sb="6" eb="9">
      <t>ジドウシャ</t>
    </rPh>
    <phoneticPr fontId="18"/>
  </si>
  <si>
    <t>県議会議員選挙を行うにあたっての人件費、消耗品費、委託料</t>
    <rPh sb="8" eb="9">
      <t>オコナ</t>
    </rPh>
    <rPh sb="20" eb="22">
      <t>ショウモウ</t>
    </rPh>
    <rPh sb="22" eb="23">
      <t>ヒン</t>
    </rPh>
    <rPh sb="23" eb="24">
      <t>ヒ</t>
    </rPh>
    <phoneticPr fontId="18"/>
  </si>
  <si>
    <t>市長・市議選挙を行うにあたっての人件費、印刷製本費、委託料</t>
    <rPh sb="0" eb="2">
      <t>シチョウ</t>
    </rPh>
    <rPh sb="3" eb="5">
      <t>シギ</t>
    </rPh>
    <rPh sb="8" eb="9">
      <t>オコナ</t>
    </rPh>
    <rPh sb="20" eb="22">
      <t>インサツ</t>
    </rPh>
    <rPh sb="22" eb="24">
      <t>セイホン</t>
    </rPh>
    <rPh sb="24" eb="25">
      <t>ヒ</t>
    </rPh>
    <phoneticPr fontId="18"/>
  </si>
  <si>
    <t>参議院議員選挙を行うにあたっての人件費、委託料、備品購入費</t>
    <rPh sb="0" eb="3">
      <t>サンギイン</t>
    </rPh>
    <rPh sb="8" eb="9">
      <t>オコナ</t>
    </rPh>
    <rPh sb="24" eb="26">
      <t>ビヒン</t>
    </rPh>
    <rPh sb="26" eb="29">
      <t>コウニュウヒ</t>
    </rPh>
    <phoneticPr fontId="18"/>
  </si>
  <si>
    <t>職員の給与費及び共済費</t>
  </si>
  <si>
    <t>健康診断やストレスチェックの委託料等職員の心身の健康管理のための経費</t>
    <rPh sb="14" eb="16">
      <t>イタク</t>
    </rPh>
    <rPh sb="16" eb="17">
      <t>リョウ</t>
    </rPh>
    <rPh sb="17" eb="18">
      <t>トウ</t>
    </rPh>
    <rPh sb="21" eb="23">
      <t>シンシン</t>
    </rPh>
    <phoneticPr fontId="18"/>
  </si>
  <si>
    <t>集合研修における外部委託、派遣研修における負担金及び旅費</t>
  </si>
  <si>
    <t>児童館等の運営及び施設管理に必要な経費</t>
    <rPh sb="3" eb="4">
      <t>トウ</t>
    </rPh>
    <phoneticPr fontId="39"/>
  </si>
  <si>
    <t>療育支援に関する経費、団体支援に関する経費、各種手当て</t>
  </si>
  <si>
    <t>人件費</t>
    <rPh sb="0" eb="3">
      <t>ジンケンヒ</t>
    </rPh>
    <phoneticPr fontId="18"/>
  </si>
  <si>
    <t>市債元金の償還費</t>
  </si>
  <si>
    <t>市債利子の償還費</t>
  </si>
  <si>
    <t>財政調整基金への積み立て費</t>
  </si>
  <si>
    <t>教育施設建設及び整備基金への積み立て費</t>
  </si>
  <si>
    <t>公共施設建設及び整備基金への積み立て費</t>
  </si>
  <si>
    <t>減債基金への積み立て費</t>
  </si>
  <si>
    <t>医師会補助金、歯科医師会補助金、一般診療所交付金、歯科診療所交付金</t>
    <phoneticPr fontId="18"/>
  </si>
  <si>
    <t>乳児、妊産婦健診委託、各種診断報酬（保健師、管理栄養士等）、妊婦・乳児健康診査費補助金</t>
    <rPh sb="0" eb="2">
      <t>ニュウジ</t>
    </rPh>
    <rPh sb="3" eb="6">
      <t>ニンサンプ</t>
    </rPh>
    <rPh sb="6" eb="8">
      <t>ケンシン</t>
    </rPh>
    <rPh sb="8" eb="10">
      <t>イタク</t>
    </rPh>
    <rPh sb="11" eb="13">
      <t>カクシュ</t>
    </rPh>
    <rPh sb="13" eb="15">
      <t>シンダン</t>
    </rPh>
    <rPh sb="15" eb="17">
      <t>ホウシュウ</t>
    </rPh>
    <rPh sb="18" eb="21">
      <t>ホケンシ</t>
    </rPh>
    <rPh sb="22" eb="24">
      <t>カンリ</t>
    </rPh>
    <rPh sb="24" eb="27">
      <t>エイヨウシ</t>
    </rPh>
    <rPh sb="27" eb="28">
      <t>トウ</t>
    </rPh>
    <rPh sb="30" eb="32">
      <t>ニンプ</t>
    </rPh>
    <rPh sb="33" eb="35">
      <t>ニュウジ</t>
    </rPh>
    <rPh sb="35" eb="37">
      <t>ケンコウ</t>
    </rPh>
    <rPh sb="37" eb="39">
      <t>シンサ</t>
    </rPh>
    <rPh sb="39" eb="40">
      <t>ヒ</t>
    </rPh>
    <rPh sb="40" eb="43">
      <t>ホジョキン</t>
    </rPh>
    <phoneticPr fontId="18"/>
  </si>
  <si>
    <t>予防接種（集団・個別）に関する経費、任意予防接種費用助成金</t>
    <phoneticPr fontId="18"/>
  </si>
  <si>
    <t>社会福祉事業、その他の社会福祉の効果的運用と組織的活動の支援を図るため、各種団体の自主的活動促進事業</t>
  </si>
  <si>
    <t>総合福祉会館の保守管理委託費用
(施設清掃委託、エレベータ保守点検、消防設備保守点検等）</t>
  </si>
  <si>
    <t>日赤、総合福祉会館等に関する経常経費及び事務経費</t>
  </si>
  <si>
    <t>障がい福祉事業の委託関係や関係団体への補助金・負担金（生活介護事業所運営費補助、各障がい者団体への補助、成年後見センター運営費負担金等）</t>
  </si>
  <si>
    <t>一定条件の障がい者への国・県・市からの手当、障害者自立支援法に基づく自立支援給付費と地域生活支援事業費</t>
  </si>
  <si>
    <t>障害福祉計画等策定委員会報酬、障害支援区分認定に伴う審査会委員報酬、認定調査やその他事務事業に伴う臨時職員賃金</t>
  </si>
  <si>
    <t>嘱託医報酬、就労支援やレセプト点検に伴う臨時職員賃金、生活保護システムに関する電算委託料、借上料</t>
  </si>
  <si>
    <t>保護受給者に対する生活扶助費、住宅扶助費、医療扶助費、介護扶助費、教育扶助費、葬祭扶助費、出産扶助費、保護施設事務費</t>
  </si>
  <si>
    <t>災害救助費</t>
    <rPh sb="0" eb="2">
      <t>サイガイ</t>
    </rPh>
    <rPh sb="2" eb="4">
      <t>キュウジョ</t>
    </rPh>
    <rPh sb="4" eb="5">
      <t>ヒ</t>
    </rPh>
    <phoneticPr fontId="18"/>
  </si>
  <si>
    <t>高齢者報償金、在宅福祉推進活動委託料、配食サービス事業委託料、老人クラブ補助金、シルバー人材センター補助金</t>
  </si>
  <si>
    <t>保護措置費、介護手当給付費</t>
    <rPh sb="6" eb="8">
      <t>カイゴ</t>
    </rPh>
    <rPh sb="8" eb="10">
      <t>テア</t>
    </rPh>
    <rPh sb="10" eb="12">
      <t>キュウフ</t>
    </rPh>
    <rPh sb="12" eb="13">
      <t>ヒ</t>
    </rPh>
    <phoneticPr fontId="39"/>
  </si>
  <si>
    <t>消耗品費、印刷製本費</t>
  </si>
  <si>
    <t>社会福祉法人利用者負担軽減措置の事業費補助金で事業所への補助</t>
  </si>
  <si>
    <t>介護保険特別会計への法定繰出金</t>
    <rPh sb="10" eb="12">
      <t>ホウテイ</t>
    </rPh>
    <rPh sb="12" eb="13">
      <t>クリ</t>
    </rPh>
    <phoneticPr fontId="1"/>
  </si>
  <si>
    <t>保健センター運営に関わる光熱水費・各種機器の借上料等施設管理の経費</t>
  </si>
  <si>
    <t>休日診療所の運営に関する経費</t>
  </si>
  <si>
    <t>予防接種（集団・個別）に関する経費、任意予防接種費用助成金</t>
  </si>
  <si>
    <t>保育の運営及び施設管理に必要な経費</t>
  </si>
  <si>
    <t>国民健康保険特別会計を運営するのに必要な一般会計からの繰出金</t>
  </si>
  <si>
    <t>子ども医療費等福祉医療の助成費</t>
  </si>
  <si>
    <t>福祉医療費事務の事務費</t>
  </si>
  <si>
    <t>後期高齢者医療制度加入被保険者の医療費を後期高齢者医療広域連合に支払う負担金と制度を支えるための経費</t>
  </si>
  <si>
    <t>国民年金保険料の取得・喪失及び免除等の年金事務を行う経費</t>
  </si>
  <si>
    <t>国民年金の異動（加入、脱退）に伴う諸申請の受付、相談。受け付けた各種申請書の進達。国民年金の啓発</t>
  </si>
  <si>
    <t>環境整備、狂犬病予防対策及び合併処理浄化槽設置費補助金交付等に関する経費</t>
  </si>
  <si>
    <t>東部知多衛生組合に関する負担金</t>
  </si>
  <si>
    <t>一般廃棄物（資源ごみ）収集運搬・処分委託料、資源ごみ回収奨励金等</t>
  </si>
  <si>
    <t>清掃及び清掃事務所に関する経費</t>
  </si>
  <si>
    <t>一般廃棄物（可燃ごみ）収集運搬・処分委託料</t>
  </si>
  <si>
    <t>塵芥収集に関する経費</t>
  </si>
  <si>
    <t>し尿汲み取りの委託に関する経費</t>
  </si>
  <si>
    <t>し尿処理に関する経費</t>
  </si>
  <si>
    <t>各種がん検診等委託料、データ電算入力及び検（健）診票の作成</t>
    <rPh sb="0" eb="2">
      <t>カクシュ</t>
    </rPh>
    <rPh sb="4" eb="7">
      <t>ケンシンナド</t>
    </rPh>
    <rPh sb="7" eb="10">
      <t>イタクリョウ</t>
    </rPh>
    <rPh sb="14" eb="16">
      <t>デンサン</t>
    </rPh>
    <rPh sb="16" eb="18">
      <t>ニュウリョク</t>
    </rPh>
    <rPh sb="18" eb="19">
      <t>オヨ</t>
    </rPh>
    <rPh sb="20" eb="21">
      <t>ケン</t>
    </rPh>
    <rPh sb="22" eb="23">
      <t>ケン</t>
    </rPh>
    <rPh sb="24" eb="25">
      <t>チン</t>
    </rPh>
    <rPh sb="25" eb="26">
      <t>ヒョウ</t>
    </rPh>
    <rPh sb="27" eb="29">
      <t>サクセイ</t>
    </rPh>
    <phoneticPr fontId="18"/>
  </si>
  <si>
    <t>教育委員報酬、旅費及び負担金</t>
    <rPh sb="11" eb="14">
      <t>フタンキン</t>
    </rPh>
    <phoneticPr fontId="32"/>
  </si>
  <si>
    <t>学校プール管理業務委託料（栄、中央小学校プールの一般開放事業）</t>
  </si>
  <si>
    <t>学校用務員等報酬、学校医等報酬、学校の光熱水費等の需用費、備品購入費、施設の保守管理に係る業務委託料及び機器の借上料等</t>
  </si>
  <si>
    <t>要保護生徒の修学旅行費、医療費扶助。準要保護生徒の学用品費、給食費、修学旅行費などを扶助する。特別支援教育就学奨励費は国の基準により給付</t>
  </si>
  <si>
    <t>給食センターにて学校給食を作製</t>
  </si>
  <si>
    <t>給食センターの施設維持管理と営繕工事を施工</t>
  </si>
  <si>
    <t>給食センターで使用する備品の整備</t>
  </si>
  <si>
    <t>生涯学習情報誌チャレンジ(年2回広報折込・年1回冊子)発行及び社会教育委員関連事業</t>
  </si>
  <si>
    <t>豊明市小中学校PTA連絡協議会補助金、青少年健全育成モデル地区補助金、豊明市文化系ジュニアクラブ補助金、豊明市女性の会補助金</t>
    <rPh sb="55" eb="57">
      <t>ジョセイ</t>
    </rPh>
    <rPh sb="58" eb="59">
      <t>カイ</t>
    </rPh>
    <phoneticPr fontId="18"/>
  </si>
  <si>
    <t>大学市民講座、公民館講座の運営費および「とよあけ大学ひまわり」補助金</t>
    <rPh sb="0" eb="2">
      <t>ダイガク</t>
    </rPh>
    <rPh sb="2" eb="4">
      <t>シミン</t>
    </rPh>
    <rPh sb="4" eb="6">
      <t>コウザ</t>
    </rPh>
    <phoneticPr fontId="18"/>
  </si>
  <si>
    <t>中央公民館・南部公民館の維持管理</t>
  </si>
  <si>
    <t>文化財の保護・保全に対する補助金及び樹木剪定等の事業費</t>
  </si>
  <si>
    <t>社会教育指導員報酬及び市史編さん室に関する事業費</t>
  </si>
  <si>
    <t>勅使会館施設の維持管理に係る経費</t>
  </si>
  <si>
    <t>放課後子ども教室、成人式開催、家庭教育事業など青少年育成事業</t>
  </si>
  <si>
    <t>陶芸の館の窓口業務、清掃、空調機保守委託等、施設の維持管理に係る費用。及び、陶芸教室の開催に係る経費</t>
  </si>
  <si>
    <t>芸術性のある鑑賞型事業、市民参型事業及び家族向け等の事業を行い、市民に音楽や芸術に触れる機会を提供する。</t>
  </si>
  <si>
    <t>文化会館を運営するために必要な維持管理関係の経費</t>
  </si>
  <si>
    <t>図書館資料の購入及び講座・講演会の開催など市民への読書推進活動のための経費</t>
  </si>
  <si>
    <t>図書館施設の管理全般と図書館業務に係る電算システムの維持管理のための経費</t>
  </si>
  <si>
    <t>土地改良にかかる負担金等</t>
    <rPh sb="11" eb="12">
      <t>トウ</t>
    </rPh>
    <phoneticPr fontId="18"/>
  </si>
  <si>
    <t>土地改良事業に関する経費</t>
  </si>
  <si>
    <t>建設工事の円滑な遂行を図るため、設計・積算等の技術向上を目的とした研修への参加負担金及び積算資料等の購入費用</t>
  </si>
  <si>
    <t>土木課が管理する道路台帳図書等を更新するための、現地測量及び図面修正作業を行う。</t>
  </si>
  <si>
    <t>道路維持管理に関する消耗品等の購入、道路賠償責任保険への加入及び道路建設促進関係団体への負担金の支払い等の総務事務事業</t>
  </si>
  <si>
    <t>道路等維持作業委託料、道路等維持修繕工事費</t>
  </si>
  <si>
    <t>道路用地寄付のための調査測量設計等委託料及び道路用地購入費</t>
  </si>
  <si>
    <t>区長要望工事の調査測量設計等委託料、道路新設改良舗装工事</t>
  </si>
  <si>
    <t>道路工事等を行うために必要な消耗品等の事務的経費</t>
  </si>
  <si>
    <t>道路反射鏡の修繕に要する経費</t>
    <phoneticPr fontId="18"/>
  </si>
  <si>
    <t>河川改修工事等を行うために必要な消耗品等の事務的経費</t>
  </si>
  <si>
    <t>河川等維持作業委託、河川等維持修繕工事</t>
  </si>
  <si>
    <t>災害時における復旧工事費</t>
  </si>
  <si>
    <t>道路河川災害時における復旧工事費</t>
  </si>
  <si>
    <t>都市計画事務一般に関する事業並びに住宅・建築物耐震診断・改修に関する経費</t>
    <rPh sb="20" eb="23">
      <t>ケンチクブツ</t>
    </rPh>
    <phoneticPr fontId="32"/>
  </si>
  <si>
    <t>都市計画道路に関する取得用地の維持及び事業用地の緊急取得並びに街路事務全般の経費</t>
  </si>
  <si>
    <t>草刈り等維持管理事業</t>
  </si>
  <si>
    <t>街区公園の改修工事、遊戯施設再整備工事</t>
  </si>
  <si>
    <t>公園内の除草、光熱水費、施設改修等の公園を維持管理する経費</t>
    <rPh sb="27" eb="29">
      <t>ケイヒ</t>
    </rPh>
    <phoneticPr fontId="32"/>
  </si>
  <si>
    <t>臨時職員の賃金、講習会への参加費、公園緑地関係団体等に支払う負担金の費用</t>
  </si>
  <si>
    <t>有料駐車場事業特別会計を運営するのに必要な一般会計からの繰出金</t>
  </si>
  <si>
    <t>花に関するボランティアの研修、緑化に関する啓発に関する経費</t>
    <phoneticPr fontId="18"/>
  </si>
  <si>
    <t>種苗生産事業者への補助金、花壇花苗購入費</t>
    <rPh sb="13" eb="15">
      <t>カダン</t>
    </rPh>
    <rPh sb="15" eb="16">
      <t>ハナ</t>
    </rPh>
    <rPh sb="16" eb="17">
      <t>ナエ</t>
    </rPh>
    <rPh sb="17" eb="20">
      <t>コウニュウヒ</t>
    </rPh>
    <phoneticPr fontId="18"/>
  </si>
  <si>
    <t>区画整理事業に係る調査測量設計等経費</t>
    <rPh sb="7" eb="8">
      <t>カカ</t>
    </rPh>
    <rPh sb="9" eb="11">
      <t>チョウサ</t>
    </rPh>
    <rPh sb="11" eb="13">
      <t>ソクリョウ</t>
    </rPh>
    <rPh sb="13" eb="15">
      <t>セッケイ</t>
    </rPh>
    <rPh sb="15" eb="16">
      <t>トウ</t>
    </rPh>
    <rPh sb="16" eb="18">
      <t>ケイヒ</t>
    </rPh>
    <phoneticPr fontId="18"/>
  </si>
  <si>
    <t>地番家屋現況図の作成と、土地・家屋の異動に伴う修正業務</t>
  </si>
  <si>
    <t>住民税・固定資産税の計算と納税通知書の作成及び税情報の管理</t>
  </si>
  <si>
    <t>基幹システム借上料、通信運搬費、委託料等課税業務に伴う経費</t>
  </si>
  <si>
    <t>各行政区の効果的な運営と組織的な活動の支援に要する経費</t>
  </si>
  <si>
    <t>各種統計調査を円滑に実施するための経費</t>
  </si>
  <si>
    <t>工業統計調査、経済センサス調査に要する経費</t>
  </si>
  <si>
    <t>全国消費実態調査、国勢調査に要する経費</t>
    <rPh sb="0" eb="2">
      <t>ゼンコク</t>
    </rPh>
    <rPh sb="2" eb="4">
      <t>ショウヒ</t>
    </rPh>
    <rPh sb="4" eb="6">
      <t>ジッタイ</t>
    </rPh>
    <rPh sb="6" eb="8">
      <t>チョウサ</t>
    </rPh>
    <rPh sb="9" eb="11">
      <t>コクセイ</t>
    </rPh>
    <rPh sb="11" eb="13">
      <t>チョウサ</t>
    </rPh>
    <rPh sb="14" eb="15">
      <t>ヨウ</t>
    </rPh>
    <rPh sb="17" eb="19">
      <t>ケイヒ</t>
    </rPh>
    <phoneticPr fontId="18"/>
  </si>
  <si>
    <t>農業委員会委員報酬・農家台帳システム賃借</t>
  </si>
  <si>
    <t>農村環境改善センターの管理運営委託料</t>
  </si>
  <si>
    <t>愛知用水受益市町により組織する協議会の負担金</t>
  </si>
  <si>
    <t>畜産振興事業等として農業団体の育成及び指導に対する補助事業</t>
  </si>
  <si>
    <t>地域農政推進対策に係る消耗品</t>
    <rPh sb="0" eb="2">
      <t>チイキ</t>
    </rPh>
    <rPh sb="2" eb="4">
      <t>ノウセイ</t>
    </rPh>
    <rPh sb="4" eb="6">
      <t>スイシン</t>
    </rPh>
    <rPh sb="6" eb="8">
      <t>タイサク</t>
    </rPh>
    <rPh sb="9" eb="10">
      <t>カカ</t>
    </rPh>
    <rPh sb="11" eb="13">
      <t>ショウモウ</t>
    </rPh>
    <rPh sb="13" eb="14">
      <t>ヒン</t>
    </rPh>
    <phoneticPr fontId="18"/>
  </si>
  <si>
    <t>県森林協会負担金</t>
  </si>
  <si>
    <t>小規模事業者再投資補助</t>
    <rPh sb="0" eb="3">
      <t>ショウキボ</t>
    </rPh>
    <rPh sb="3" eb="6">
      <t>ジギョウシャ</t>
    </rPh>
    <rPh sb="6" eb="7">
      <t>サイ</t>
    </rPh>
    <rPh sb="7" eb="9">
      <t>トウシ</t>
    </rPh>
    <rPh sb="9" eb="11">
      <t>ホジョ</t>
    </rPh>
    <phoneticPr fontId="18"/>
  </si>
  <si>
    <t>商工業振興資金を市内金融機関に預託</t>
  </si>
  <si>
    <t>消費生活相談に係る消耗品、印刷製本費</t>
    <rPh sb="0" eb="2">
      <t>ショウヒ</t>
    </rPh>
    <rPh sb="2" eb="4">
      <t>セイカツ</t>
    </rPh>
    <rPh sb="4" eb="6">
      <t>ソウダン</t>
    </rPh>
    <rPh sb="7" eb="8">
      <t>カカ</t>
    </rPh>
    <rPh sb="9" eb="11">
      <t>ショウモウ</t>
    </rPh>
    <rPh sb="11" eb="12">
      <t>ヒン</t>
    </rPh>
    <rPh sb="13" eb="15">
      <t>インサツ</t>
    </rPh>
    <rPh sb="15" eb="17">
      <t>セイホン</t>
    </rPh>
    <rPh sb="17" eb="18">
      <t>ヒ</t>
    </rPh>
    <phoneticPr fontId="18"/>
  </si>
  <si>
    <t>前後駅前広場イベント委託、とよあけ花マルシェプロジェクト委託</t>
    <rPh sb="0" eb="2">
      <t>ゼンゴ</t>
    </rPh>
    <rPh sb="2" eb="4">
      <t>エキマエ</t>
    </rPh>
    <rPh sb="4" eb="6">
      <t>ヒロバ</t>
    </rPh>
    <rPh sb="10" eb="12">
      <t>イタク</t>
    </rPh>
    <rPh sb="17" eb="18">
      <t>ハナ</t>
    </rPh>
    <rPh sb="28" eb="30">
      <t>イタク</t>
    </rPh>
    <phoneticPr fontId="18"/>
  </si>
  <si>
    <t>市議会議員の報酬、期末手当、議員共済給付費負担金</t>
  </si>
  <si>
    <t>議会運営による必要経費で、主に議会だより印刷・配送費、会議録作成等業務委託料</t>
    <rPh sb="20" eb="22">
      <t>インサツ</t>
    </rPh>
    <rPh sb="23" eb="25">
      <t>ハイソウ</t>
    </rPh>
    <rPh sb="25" eb="26">
      <t>ヒ</t>
    </rPh>
    <rPh sb="30" eb="32">
      <t>サクセイ</t>
    </rPh>
    <rPh sb="32" eb="33">
      <t>トウ</t>
    </rPh>
    <rPh sb="33" eb="35">
      <t>ギョウム</t>
    </rPh>
    <rPh sb="35" eb="37">
      <t>イタク</t>
    </rPh>
    <rPh sb="37" eb="38">
      <t>リョウ</t>
    </rPh>
    <phoneticPr fontId="18"/>
  </si>
  <si>
    <t>全国市議会議長会等への負担金</t>
  </si>
  <si>
    <t>市税の徴収に係る電算事務処理</t>
  </si>
  <si>
    <t>コンビニ徴収手数料、督促状通信運搬費等事務費</t>
    <rPh sb="10" eb="12">
      <t>トクソク</t>
    </rPh>
    <rPh sb="12" eb="13">
      <t>ジョウ</t>
    </rPh>
    <rPh sb="13" eb="15">
      <t>ツウシン</t>
    </rPh>
    <rPh sb="15" eb="17">
      <t>ウンパン</t>
    </rPh>
    <rPh sb="17" eb="18">
      <t>ヒ</t>
    </rPh>
    <phoneticPr fontId="18"/>
  </si>
  <si>
    <t>戸籍総合システム、住民記録システムの保守委託及び機器借上、個人番号カード交付事業交付金</t>
    <rPh sb="29" eb="31">
      <t>コジン</t>
    </rPh>
    <rPh sb="31" eb="33">
      <t>バンゴウ</t>
    </rPh>
    <rPh sb="36" eb="38">
      <t>コウフ</t>
    </rPh>
    <rPh sb="38" eb="40">
      <t>ジギョウ</t>
    </rPh>
    <rPh sb="40" eb="43">
      <t>コウフキン</t>
    </rPh>
    <phoneticPr fontId="18"/>
  </si>
  <si>
    <t>臨時職員賃金及び消耗品等の経常経費</t>
  </si>
  <si>
    <t>知立市逢妻浄苑使用料</t>
  </si>
  <si>
    <t>市が行う250万円以上の建設工事の契約及び検査に要する経費</t>
  </si>
  <si>
    <t>財務会計及び起債管理システムのソフトの保守委託と借上げ経費</t>
  </si>
  <si>
    <t>新公会計制度支援業務委託等の経費</t>
  </si>
  <si>
    <t>共済費 精査等</t>
    <rPh sb="0" eb="2">
      <t>キョウサイ</t>
    </rPh>
    <rPh sb="2" eb="3">
      <t>ヒ</t>
    </rPh>
    <rPh sb="4" eb="6">
      <t>セイサ</t>
    </rPh>
    <rPh sb="6" eb="7">
      <t>トウ</t>
    </rPh>
    <phoneticPr fontId="18"/>
  </si>
  <si>
    <t>委託料 精査等</t>
    <rPh sb="0" eb="2">
      <t>イタク</t>
    </rPh>
    <rPh sb="2" eb="3">
      <t>リョウ</t>
    </rPh>
    <rPh sb="4" eb="6">
      <t>セイサ</t>
    </rPh>
    <rPh sb="6" eb="7">
      <t>トウ</t>
    </rPh>
    <phoneticPr fontId="18"/>
  </si>
  <si>
    <t>工事費 精査等</t>
    <rPh sb="0" eb="3">
      <t>コウジヒ</t>
    </rPh>
    <phoneticPr fontId="18"/>
  </si>
  <si>
    <t>消耗品費 精査等</t>
    <rPh sb="0" eb="2">
      <t>ショウモウ</t>
    </rPh>
    <rPh sb="2" eb="3">
      <t>ヒン</t>
    </rPh>
    <rPh sb="3" eb="4">
      <t>ヒ</t>
    </rPh>
    <phoneticPr fontId="18"/>
  </si>
  <si>
    <t>補助金 精査等</t>
    <rPh sb="0" eb="3">
      <t>ホジョキン</t>
    </rPh>
    <phoneticPr fontId="18"/>
  </si>
  <si>
    <t>委託料 増等</t>
    <rPh sb="0" eb="2">
      <t>イタク</t>
    </rPh>
    <rPh sb="2" eb="3">
      <t>リョウ</t>
    </rPh>
    <rPh sb="4" eb="5">
      <t>ゾウ</t>
    </rPh>
    <rPh sb="5" eb="6">
      <t>トウ</t>
    </rPh>
    <phoneticPr fontId="18"/>
  </si>
  <si>
    <t>委託料 精査等</t>
    <rPh sb="0" eb="2">
      <t>イタク</t>
    </rPh>
    <rPh sb="2" eb="3">
      <t>リョウ</t>
    </rPh>
    <phoneticPr fontId="18"/>
  </si>
  <si>
    <t>過誤納還付金 精査等</t>
    <rPh sb="0" eb="1">
      <t>カ</t>
    </rPh>
    <rPh sb="1" eb="2">
      <t>アヤマ</t>
    </rPh>
    <rPh sb="3" eb="6">
      <t>カンプキン</t>
    </rPh>
    <rPh sb="7" eb="9">
      <t>セイサ</t>
    </rPh>
    <rPh sb="9" eb="10">
      <t>トウ</t>
    </rPh>
    <phoneticPr fontId="18"/>
  </si>
  <si>
    <t>電算関係借上料 精査等</t>
    <rPh sb="0" eb="2">
      <t>デンサン</t>
    </rPh>
    <rPh sb="2" eb="4">
      <t>カンケイ</t>
    </rPh>
    <rPh sb="4" eb="5">
      <t>カ</t>
    </rPh>
    <rPh sb="5" eb="6">
      <t>ウエ</t>
    </rPh>
    <rPh sb="6" eb="7">
      <t>リョウ</t>
    </rPh>
    <rPh sb="8" eb="10">
      <t>セイサ</t>
    </rPh>
    <rPh sb="10" eb="11">
      <t>トウ</t>
    </rPh>
    <phoneticPr fontId="18"/>
  </si>
  <si>
    <t>扶助費 精査等</t>
    <rPh sb="0" eb="2">
      <t>フジョ</t>
    </rPh>
    <rPh sb="2" eb="3">
      <t>ヒ</t>
    </rPh>
    <phoneticPr fontId="18"/>
  </si>
  <si>
    <t>繰出金 精査</t>
    <rPh sb="0" eb="2">
      <t>クリダ</t>
    </rPh>
    <rPh sb="2" eb="3">
      <t>キン</t>
    </rPh>
    <phoneticPr fontId="18"/>
  </si>
  <si>
    <t>児童手当 減等</t>
    <rPh sb="0" eb="2">
      <t>ジドウ</t>
    </rPh>
    <rPh sb="2" eb="4">
      <t>テアテ</t>
    </rPh>
    <rPh sb="5" eb="6">
      <t>ゲン</t>
    </rPh>
    <rPh sb="6" eb="7">
      <t>トウ</t>
    </rPh>
    <phoneticPr fontId="18"/>
  </si>
  <si>
    <t>工事費 精査</t>
    <rPh sb="0" eb="3">
      <t>コウジヒ</t>
    </rPh>
    <phoneticPr fontId="18"/>
  </si>
  <si>
    <t>調査測量設計等委託料 精査</t>
    <rPh sb="0" eb="2">
      <t>チョウサ</t>
    </rPh>
    <rPh sb="2" eb="4">
      <t>ソクリョウ</t>
    </rPh>
    <rPh sb="4" eb="6">
      <t>セッケイ</t>
    </rPh>
    <rPh sb="6" eb="7">
      <t>トウ</t>
    </rPh>
    <rPh sb="7" eb="9">
      <t>イタク</t>
    </rPh>
    <rPh sb="9" eb="10">
      <t>リョウ</t>
    </rPh>
    <rPh sb="11" eb="13">
      <t>セイサ</t>
    </rPh>
    <phoneticPr fontId="18"/>
  </si>
  <si>
    <t>修繕料 精査</t>
    <rPh sb="0" eb="2">
      <t>シュウゼン</t>
    </rPh>
    <rPh sb="2" eb="3">
      <t>リョウ</t>
    </rPh>
    <phoneticPr fontId="18"/>
  </si>
  <si>
    <t>資源処分委託料 精査等</t>
    <rPh sb="0" eb="2">
      <t>シゲン</t>
    </rPh>
    <rPh sb="2" eb="4">
      <t>ショブン</t>
    </rPh>
    <rPh sb="4" eb="6">
      <t>イタク</t>
    </rPh>
    <rPh sb="6" eb="7">
      <t>リョウ</t>
    </rPh>
    <phoneticPr fontId="18"/>
  </si>
  <si>
    <t>負担金 減</t>
    <rPh sb="0" eb="3">
      <t>フタンキン</t>
    </rPh>
    <rPh sb="4" eb="5">
      <t>ゲン</t>
    </rPh>
    <phoneticPr fontId="18"/>
  </si>
  <si>
    <t>委託料 精査</t>
    <rPh sb="0" eb="2">
      <t>イタク</t>
    </rPh>
    <rPh sb="2" eb="3">
      <t>リョウ</t>
    </rPh>
    <phoneticPr fontId="18"/>
  </si>
  <si>
    <t>補助金 精査</t>
    <rPh sb="0" eb="3">
      <t>ホジョキン</t>
    </rPh>
    <phoneticPr fontId="18"/>
  </si>
  <si>
    <t>報酬 精査</t>
    <rPh sb="0" eb="2">
      <t>ホウシュウ</t>
    </rPh>
    <rPh sb="3" eb="5">
      <t>セイサ</t>
    </rPh>
    <phoneticPr fontId="18"/>
  </si>
  <si>
    <t>要保護・準要保護就学援助費 精査</t>
    <rPh sb="0" eb="1">
      <t>ヨウ</t>
    </rPh>
    <rPh sb="1" eb="3">
      <t>ホゴ</t>
    </rPh>
    <rPh sb="4" eb="5">
      <t>ジュン</t>
    </rPh>
    <rPh sb="5" eb="6">
      <t>ヨウ</t>
    </rPh>
    <rPh sb="6" eb="8">
      <t>ホゴ</t>
    </rPh>
    <rPh sb="8" eb="10">
      <t>シュウガク</t>
    </rPh>
    <rPh sb="10" eb="12">
      <t>エンジョ</t>
    </rPh>
    <rPh sb="12" eb="13">
      <t>ヒ</t>
    </rPh>
    <phoneticPr fontId="18"/>
  </si>
  <si>
    <t>古戦場まつり、イルミネーション、観光協会ホームページ事業の補助</t>
    <rPh sb="16" eb="18">
      <t>カンコウ</t>
    </rPh>
    <rPh sb="18" eb="20">
      <t>キョウカイ</t>
    </rPh>
    <rPh sb="29" eb="31">
      <t>ホジョ</t>
    </rPh>
    <phoneticPr fontId="18"/>
  </si>
  <si>
    <t>森林環境譲与税基金積立事業</t>
    <rPh sb="0" eb="2">
      <t>シンリン</t>
    </rPh>
    <rPh sb="2" eb="4">
      <t>カンキョウ</t>
    </rPh>
    <rPh sb="4" eb="6">
      <t>ジョウヨ</t>
    </rPh>
    <rPh sb="6" eb="7">
      <t>ゼイ</t>
    </rPh>
    <phoneticPr fontId="18"/>
  </si>
  <si>
    <t>森林環境譲与税基金への積み立て費</t>
    <phoneticPr fontId="18"/>
  </si>
  <si>
    <t>農業政策課 合計</t>
    <rPh sb="0" eb="2">
      <t>ノウギョウ</t>
    </rPh>
    <rPh sb="2" eb="4">
      <t>セイサク</t>
    </rPh>
    <rPh sb="4" eb="5">
      <t>カ</t>
    </rPh>
    <rPh sb="6" eb="8">
      <t>ゴウケイ</t>
    </rPh>
    <phoneticPr fontId="18"/>
  </si>
  <si>
    <t>委託料 精査</t>
    <rPh sb="0" eb="2">
      <t>イタク</t>
    </rPh>
    <rPh sb="2" eb="3">
      <t>リョウ</t>
    </rPh>
    <rPh sb="4" eb="6">
      <t>セイサ</t>
    </rPh>
    <phoneticPr fontId="18"/>
  </si>
  <si>
    <t>端数調整</t>
    <rPh sb="0" eb="2">
      <t>ハスウ</t>
    </rPh>
    <rPh sb="2" eb="4">
      <t>チョウセイ</t>
    </rPh>
    <phoneticPr fontId="18"/>
  </si>
  <si>
    <t>教育振興補助事業</t>
    <phoneticPr fontId="18"/>
  </si>
  <si>
    <t>事務局事務事業</t>
    <phoneticPr fontId="18"/>
  </si>
  <si>
    <t>教育振興事務事業</t>
    <phoneticPr fontId="18"/>
  </si>
  <si>
    <t>広報活動事業</t>
  </si>
  <si>
    <t>市民相談事業</t>
  </si>
  <si>
    <t>令和元年度
本要求額 Ａ</t>
    <rPh sb="0" eb="2">
      <t>レイワ</t>
    </rPh>
    <rPh sb="2" eb="4">
      <t>ガンネン</t>
    </rPh>
    <rPh sb="4" eb="5">
      <t>ド</t>
    </rPh>
    <rPh sb="6" eb="7">
      <t>ホン</t>
    </rPh>
    <rPh sb="7" eb="9">
      <t>ヨウキュウ</t>
    </rPh>
    <rPh sb="9" eb="10">
      <t>ガク</t>
    </rPh>
    <phoneticPr fontId="18"/>
  </si>
  <si>
    <t>令和２年度
本要求額 Ｂ</t>
    <rPh sb="3" eb="5">
      <t>ネンド</t>
    </rPh>
    <rPh sb="6" eb="7">
      <t>ホン</t>
    </rPh>
    <rPh sb="7" eb="9">
      <t>ヨウキュウ</t>
    </rPh>
    <rPh sb="9" eb="10">
      <t>ガク</t>
    </rPh>
    <phoneticPr fontId="18"/>
  </si>
  <si>
    <t>令和２年度年度　事業別進捗状況</t>
    <rPh sb="0" eb="2">
      <t>レイワ</t>
    </rPh>
    <rPh sb="3" eb="5">
      <t>ネンド</t>
    </rPh>
    <rPh sb="5" eb="7">
      <t>ネンド</t>
    </rPh>
    <rPh sb="8" eb="10">
      <t>ジギョウ</t>
    </rPh>
    <rPh sb="10" eb="11">
      <t>ベツ</t>
    </rPh>
    <rPh sb="11" eb="13">
      <t>シンチョク</t>
    </rPh>
    <rPh sb="13" eb="15">
      <t>ジョウキョウ</t>
    </rPh>
    <phoneticPr fontId="18"/>
  </si>
  <si>
    <t>森林環境譲与税基金積立事業</t>
  </si>
  <si>
    <t>事務局事務事業</t>
  </si>
  <si>
    <t>教育振興補助事業</t>
  </si>
  <si>
    <t>教育振興事務事業</t>
  </si>
  <si>
    <t>新設校開設事業</t>
  </si>
  <si>
    <t>下水道事業会計繰出事業</t>
    <phoneticPr fontId="18"/>
  </si>
  <si>
    <t>給料・手当
下水管渠</t>
    <rPh sb="0" eb="2">
      <t>キュウリョウ</t>
    </rPh>
    <rPh sb="3" eb="5">
      <t>テア</t>
    </rPh>
    <rPh sb="6" eb="8">
      <t>ゲスイ</t>
    </rPh>
    <rPh sb="8" eb="10">
      <t>カンキョ</t>
    </rPh>
    <phoneticPr fontId="18"/>
  </si>
  <si>
    <t>給料・手当
下水総係</t>
    <rPh sb="0" eb="2">
      <t>キュウリョウ</t>
    </rPh>
    <rPh sb="3" eb="5">
      <t>テア</t>
    </rPh>
    <rPh sb="6" eb="8">
      <t>ゲスイ</t>
    </rPh>
    <rPh sb="8" eb="9">
      <t>ソウ</t>
    </rPh>
    <rPh sb="9" eb="10">
      <t>カカリ</t>
    </rPh>
    <phoneticPr fontId="18"/>
  </si>
  <si>
    <t>給料・手当
下水建設</t>
    <rPh sb="0" eb="2">
      <t>キュウリョウ</t>
    </rPh>
    <rPh sb="3" eb="5">
      <t>テア</t>
    </rPh>
    <rPh sb="6" eb="8">
      <t>ゲスイ</t>
    </rPh>
    <rPh sb="8" eb="10">
      <t>ケンセツ</t>
    </rPh>
    <phoneticPr fontId="18"/>
  </si>
  <si>
    <t>借上料 精査等</t>
    <rPh sb="0" eb="1">
      <t>シャク</t>
    </rPh>
    <rPh sb="1" eb="2">
      <t>ジョウ</t>
    </rPh>
    <rPh sb="2" eb="3">
      <t>リョウ</t>
    </rPh>
    <rPh sb="4" eb="6">
      <t>セイサ</t>
    </rPh>
    <rPh sb="6" eb="7">
      <t>トウ</t>
    </rPh>
    <phoneticPr fontId="18"/>
  </si>
  <si>
    <t>自動車貸借料 修正等</t>
    <rPh sb="0" eb="2">
      <t>ジドウ</t>
    </rPh>
    <rPh sb="2" eb="3">
      <t>シャ</t>
    </rPh>
    <rPh sb="3" eb="5">
      <t>タイシャク</t>
    </rPh>
    <rPh sb="5" eb="6">
      <t>リョウ</t>
    </rPh>
    <rPh sb="7" eb="9">
      <t>シュウセイ</t>
    </rPh>
    <phoneticPr fontId="18"/>
  </si>
  <si>
    <t>報償費 精査</t>
    <rPh sb="0" eb="3">
      <t>ホウショウヒ</t>
    </rPh>
    <phoneticPr fontId="18"/>
  </si>
  <si>
    <t>印刷製本費 精査等</t>
    <rPh sb="0" eb="2">
      <t>インサツ</t>
    </rPh>
    <rPh sb="2" eb="4">
      <t>セイホン</t>
    </rPh>
    <rPh sb="4" eb="5">
      <t>ヒ</t>
    </rPh>
    <phoneticPr fontId="18"/>
  </si>
  <si>
    <t>修繕料 精査等</t>
    <rPh sb="0" eb="2">
      <t>シュウゼン</t>
    </rPh>
    <rPh sb="2" eb="3">
      <t>リョウ</t>
    </rPh>
    <rPh sb="6" eb="7">
      <t>トウ</t>
    </rPh>
    <phoneticPr fontId="18"/>
  </si>
  <si>
    <t>調査測量設計等委託料 精査等</t>
    <rPh sb="0" eb="2">
      <t>チョウサ</t>
    </rPh>
    <rPh sb="2" eb="4">
      <t>ソクリョウ</t>
    </rPh>
    <rPh sb="4" eb="6">
      <t>セッケイ</t>
    </rPh>
    <rPh sb="6" eb="7">
      <t>トウ</t>
    </rPh>
    <rPh sb="7" eb="9">
      <t>イタク</t>
    </rPh>
    <rPh sb="9" eb="10">
      <t>リョウ</t>
    </rPh>
    <rPh sb="11" eb="13">
      <t>セイサ</t>
    </rPh>
    <rPh sb="13" eb="14">
      <t>トウ</t>
    </rPh>
    <phoneticPr fontId="18"/>
  </si>
  <si>
    <t>河川修繕維持作業委託料 精査</t>
    <rPh sb="0" eb="2">
      <t>カセン</t>
    </rPh>
    <rPh sb="2" eb="4">
      <t>シュウゼン</t>
    </rPh>
    <rPh sb="4" eb="6">
      <t>イジ</t>
    </rPh>
    <rPh sb="6" eb="8">
      <t>サギョウ</t>
    </rPh>
    <rPh sb="8" eb="11">
      <t>イタクリョウ</t>
    </rPh>
    <rPh sb="12" eb="14">
      <t>セイサ</t>
    </rPh>
    <phoneticPr fontId="18"/>
  </si>
  <si>
    <t>保険料 増</t>
    <rPh sb="0" eb="3">
      <t>ホケンリョウ</t>
    </rPh>
    <rPh sb="4" eb="5">
      <t>ゾウ</t>
    </rPh>
    <phoneticPr fontId="18"/>
  </si>
  <si>
    <t>尾三消防組合負担金  増等</t>
    <rPh sb="0" eb="1">
      <t>ビ</t>
    </rPh>
    <rPh sb="1" eb="2">
      <t>３</t>
    </rPh>
    <rPh sb="2" eb="4">
      <t>ショウボウ</t>
    </rPh>
    <rPh sb="4" eb="6">
      <t>クミアイ</t>
    </rPh>
    <rPh sb="6" eb="9">
      <t>フタンキン</t>
    </rPh>
    <rPh sb="11" eb="12">
      <t>ゾウ</t>
    </rPh>
    <rPh sb="12" eb="13">
      <t>ナド</t>
    </rPh>
    <phoneticPr fontId="18"/>
  </si>
  <si>
    <t>報償費 精査等</t>
    <rPh sb="0" eb="2">
      <t>ホウショウ</t>
    </rPh>
    <rPh sb="2" eb="3">
      <t>ヒ</t>
    </rPh>
    <phoneticPr fontId="18"/>
  </si>
  <si>
    <t>印刷製本費  増等</t>
    <rPh sb="0" eb="2">
      <t>インサツ</t>
    </rPh>
    <rPh sb="2" eb="4">
      <t>セイホン</t>
    </rPh>
    <rPh sb="4" eb="5">
      <t>ヒ</t>
    </rPh>
    <rPh sb="7" eb="8">
      <t>ゾウ</t>
    </rPh>
    <rPh sb="8" eb="9">
      <t>ナド</t>
    </rPh>
    <phoneticPr fontId="18"/>
  </si>
  <si>
    <t>委託料 精査等</t>
    <rPh sb="0" eb="3">
      <t>イタクリョウ</t>
    </rPh>
    <phoneticPr fontId="18"/>
  </si>
  <si>
    <t>調査測量設計等委託料 精査等</t>
    <rPh sb="0" eb="2">
      <t>チョウサ</t>
    </rPh>
    <rPh sb="2" eb="4">
      <t>ソクリョウ</t>
    </rPh>
    <rPh sb="4" eb="6">
      <t>セッケイ</t>
    </rPh>
    <rPh sb="6" eb="7">
      <t>トウ</t>
    </rPh>
    <rPh sb="7" eb="10">
      <t>イタクリョウ</t>
    </rPh>
    <rPh sb="11" eb="13">
      <t>セイサ</t>
    </rPh>
    <rPh sb="13" eb="14">
      <t>ナド</t>
    </rPh>
    <phoneticPr fontId="18"/>
  </si>
  <si>
    <t>工事費 精査</t>
    <rPh sb="0" eb="3">
      <t>コウジヒ</t>
    </rPh>
    <rPh sb="4" eb="6">
      <t>セイサ</t>
    </rPh>
    <phoneticPr fontId="18"/>
  </si>
  <si>
    <t>通信運搬費 増等</t>
    <rPh sb="0" eb="5">
      <t>ツウシンウンパンヒ</t>
    </rPh>
    <rPh sb="6" eb="7">
      <t>ゾウ</t>
    </rPh>
    <rPh sb="7" eb="8">
      <t>トウ</t>
    </rPh>
    <phoneticPr fontId="18"/>
  </si>
  <si>
    <t>区一括交付金 増等</t>
    <rPh sb="0" eb="1">
      <t>ク</t>
    </rPh>
    <rPh sb="1" eb="3">
      <t>イッカツ</t>
    </rPh>
    <rPh sb="3" eb="6">
      <t>コウフキン</t>
    </rPh>
    <rPh sb="7" eb="8">
      <t>ゾウ</t>
    </rPh>
    <rPh sb="8" eb="9">
      <t>トウ</t>
    </rPh>
    <phoneticPr fontId="18"/>
  </si>
  <si>
    <t>図書館維持管理事業</t>
    <phoneticPr fontId="18"/>
  </si>
  <si>
    <t>循環バス運行負担金増</t>
    <rPh sb="0" eb="2">
      <t>ジュンカン</t>
    </rPh>
    <rPh sb="4" eb="6">
      <t>ウンコウ</t>
    </rPh>
    <rPh sb="6" eb="9">
      <t>フタンキン</t>
    </rPh>
    <rPh sb="9" eb="10">
      <t>ゾウ</t>
    </rPh>
    <phoneticPr fontId="18"/>
  </si>
  <si>
    <t>電算関係委託料、借上料等増</t>
    <rPh sb="0" eb="2">
      <t>デンサン</t>
    </rPh>
    <rPh sb="2" eb="4">
      <t>カンケイ</t>
    </rPh>
    <rPh sb="4" eb="7">
      <t>イタクリョウ</t>
    </rPh>
    <rPh sb="8" eb="9">
      <t>カ</t>
    </rPh>
    <rPh sb="9" eb="10">
      <t>ア</t>
    </rPh>
    <rPh sb="10" eb="11">
      <t>リョウ</t>
    </rPh>
    <rPh sb="11" eb="12">
      <t>トウ</t>
    </rPh>
    <rPh sb="12" eb="13">
      <t>ゾウ</t>
    </rPh>
    <phoneticPr fontId="18"/>
  </si>
  <si>
    <t>賄材料費 増等</t>
    <rPh sb="0" eb="1">
      <t>マカナイ</t>
    </rPh>
    <rPh sb="1" eb="4">
      <t>ザイリョウヒ</t>
    </rPh>
    <rPh sb="5" eb="6">
      <t>ゾウ</t>
    </rPh>
    <rPh sb="6" eb="7">
      <t>トウ</t>
    </rPh>
    <phoneticPr fontId="18"/>
  </si>
  <si>
    <t>光熱水費 精査等</t>
    <rPh sb="0" eb="4">
      <t>コウネツスイヒ</t>
    </rPh>
    <phoneticPr fontId="18"/>
  </si>
  <si>
    <t>委託料 精査等</t>
    <rPh sb="0" eb="2">
      <t>イタク</t>
    </rPh>
    <rPh sb="2" eb="3">
      <t>リョウ</t>
    </rPh>
    <rPh sb="6" eb="7">
      <t>トウ</t>
    </rPh>
    <phoneticPr fontId="18"/>
  </si>
  <si>
    <t>光熱水費 精査等</t>
    <rPh sb="0" eb="4">
      <t>コウネツスイヒ</t>
    </rPh>
    <rPh sb="5" eb="7">
      <t>セイサ</t>
    </rPh>
    <rPh sb="7" eb="8">
      <t>トウ</t>
    </rPh>
    <phoneticPr fontId="18"/>
  </si>
  <si>
    <t>備品購入費 精査等</t>
    <rPh sb="0" eb="2">
      <t>ビヒン</t>
    </rPh>
    <rPh sb="2" eb="4">
      <t>コウニュウ</t>
    </rPh>
    <rPh sb="4" eb="5">
      <t>ヒ</t>
    </rPh>
    <rPh sb="8" eb="9">
      <t>トウ</t>
    </rPh>
    <phoneticPr fontId="18"/>
  </si>
  <si>
    <t>需用費、光熱水費、修繕料、管理委託料</t>
    <phoneticPr fontId="18"/>
  </si>
  <si>
    <t>工事費、管理委託料</t>
    <rPh sb="0" eb="2">
      <t>コウジ</t>
    </rPh>
    <phoneticPr fontId="18"/>
  </si>
  <si>
    <t>ボカシ、生ごみ堆肥化促進容器等購入費補助金</t>
    <rPh sb="4" eb="5">
      <t>ナマ</t>
    </rPh>
    <rPh sb="7" eb="10">
      <t>タイヒカ</t>
    </rPh>
    <rPh sb="10" eb="12">
      <t>ソクシン</t>
    </rPh>
    <rPh sb="12" eb="14">
      <t>ヨウキ</t>
    </rPh>
    <rPh sb="14" eb="15">
      <t>ナド</t>
    </rPh>
    <rPh sb="15" eb="17">
      <t>コウニュウ</t>
    </rPh>
    <rPh sb="17" eb="18">
      <t>ヒ</t>
    </rPh>
    <rPh sb="18" eb="20">
      <t>ホジョ</t>
    </rPh>
    <rPh sb="20" eb="21">
      <t>カネ</t>
    </rPh>
    <phoneticPr fontId="39"/>
  </si>
  <si>
    <t>負担金 変更等</t>
    <rPh sb="0" eb="3">
      <t>フタンキン</t>
    </rPh>
    <rPh sb="4" eb="6">
      <t>ヘンコウ</t>
    </rPh>
    <phoneticPr fontId="18"/>
  </si>
  <si>
    <t>光熱水費　精査等</t>
    <rPh sb="0" eb="4">
      <t>コウネツスイヒ</t>
    </rPh>
    <rPh sb="5" eb="7">
      <t>セイサ</t>
    </rPh>
    <rPh sb="7" eb="8">
      <t>トウ</t>
    </rPh>
    <phoneticPr fontId="18"/>
  </si>
  <si>
    <t>使用料　精査等</t>
    <rPh sb="0" eb="3">
      <t>シヨウリョウ</t>
    </rPh>
    <rPh sb="4" eb="6">
      <t>セイサ</t>
    </rPh>
    <rPh sb="6" eb="7">
      <t>トウ</t>
    </rPh>
    <phoneticPr fontId="18"/>
  </si>
  <si>
    <t>補助金　精査</t>
    <rPh sb="0" eb="3">
      <t>ホジョキン</t>
    </rPh>
    <rPh sb="4" eb="6">
      <t>セイサ</t>
    </rPh>
    <phoneticPr fontId="18"/>
  </si>
  <si>
    <t>委託料　精査等</t>
    <rPh sb="0" eb="3">
      <t>イタクリョウ</t>
    </rPh>
    <rPh sb="4" eb="6">
      <t>セイサ</t>
    </rPh>
    <rPh sb="6" eb="7">
      <t>トウ</t>
    </rPh>
    <phoneticPr fontId="18"/>
  </si>
  <si>
    <t>備品購入費 追加</t>
    <rPh sb="0" eb="2">
      <t>ビヒン</t>
    </rPh>
    <rPh sb="2" eb="4">
      <t>コウニュウ</t>
    </rPh>
    <rPh sb="4" eb="5">
      <t>ヒ</t>
    </rPh>
    <rPh sb="6" eb="8">
      <t>ツイカ</t>
    </rPh>
    <phoneticPr fontId="18"/>
  </si>
  <si>
    <t>報酬　精査等</t>
    <rPh sb="0" eb="2">
      <t>ホウシュウ</t>
    </rPh>
    <rPh sb="3" eb="5">
      <t>セイサ</t>
    </rPh>
    <rPh sb="5" eb="6">
      <t>トウ</t>
    </rPh>
    <phoneticPr fontId="18"/>
  </si>
  <si>
    <t>期末手当等 増</t>
    <phoneticPr fontId="18"/>
  </si>
  <si>
    <t>委託料等精査</t>
    <rPh sb="0" eb="3">
      <t>イタクリョウ</t>
    </rPh>
    <rPh sb="3" eb="4">
      <t>トウ</t>
    </rPh>
    <rPh sb="4" eb="6">
      <t>セイサ</t>
    </rPh>
    <phoneticPr fontId="18"/>
  </si>
  <si>
    <t>修繕料 精査等</t>
    <rPh sb="0" eb="2">
      <t>シュウゼン</t>
    </rPh>
    <rPh sb="2" eb="3">
      <t>リョウ</t>
    </rPh>
    <rPh sb="4" eb="6">
      <t>セイサ</t>
    </rPh>
    <rPh sb="6" eb="7">
      <t>トウ</t>
    </rPh>
    <phoneticPr fontId="18"/>
  </si>
  <si>
    <t>電算関係借上料 増等</t>
    <rPh sb="0" eb="2">
      <t>デンサン</t>
    </rPh>
    <rPh sb="2" eb="4">
      <t>カンケイ</t>
    </rPh>
    <rPh sb="4" eb="5">
      <t>シャク</t>
    </rPh>
    <rPh sb="5" eb="6">
      <t>ジョウ</t>
    </rPh>
    <rPh sb="6" eb="7">
      <t>リョウ</t>
    </rPh>
    <rPh sb="8" eb="9">
      <t>ゾウ</t>
    </rPh>
    <rPh sb="9" eb="10">
      <t>トウ</t>
    </rPh>
    <phoneticPr fontId="18"/>
  </si>
  <si>
    <t>園児等移動経路整備、グリーンベルト設置等区画線の設置</t>
    <rPh sb="0" eb="2">
      <t>エンジ</t>
    </rPh>
    <rPh sb="2" eb="3">
      <t>トウ</t>
    </rPh>
    <rPh sb="3" eb="5">
      <t>イドウ</t>
    </rPh>
    <rPh sb="5" eb="7">
      <t>ケイロ</t>
    </rPh>
    <rPh sb="7" eb="9">
      <t>セイビ</t>
    </rPh>
    <phoneticPr fontId="18"/>
  </si>
  <si>
    <t>雨水管きょ設置に係る調査測量設計等委託料及び河川改修工事費</t>
    <rPh sb="0" eb="2">
      <t>ウスイ</t>
    </rPh>
    <rPh sb="2" eb="3">
      <t>カン</t>
    </rPh>
    <rPh sb="5" eb="7">
      <t>セッチ</t>
    </rPh>
    <rPh sb="8" eb="9">
      <t>カカ</t>
    </rPh>
    <phoneticPr fontId="18"/>
  </si>
  <si>
    <t>ため池、調整池のポンプの電気料金等の経費</t>
    <phoneticPr fontId="18"/>
  </si>
  <si>
    <t>都市計画審議会に係る委員報酬</t>
    <phoneticPr fontId="18"/>
  </si>
  <si>
    <t>道路予備設計業務委託料</t>
    <rPh sb="0" eb="2">
      <t>ドウロ</t>
    </rPh>
    <rPh sb="2" eb="4">
      <t>ヨビ</t>
    </rPh>
    <rPh sb="4" eb="6">
      <t>セッケイ</t>
    </rPh>
    <rPh sb="6" eb="8">
      <t>ギョウム</t>
    </rPh>
    <rPh sb="8" eb="10">
      <t>イタク</t>
    </rPh>
    <rPh sb="10" eb="11">
      <t>リョウ</t>
    </rPh>
    <phoneticPr fontId="32"/>
  </si>
  <si>
    <t>需用費 精査等</t>
    <rPh sb="0" eb="3">
      <t>ジュヨウヒ</t>
    </rPh>
    <rPh sb="4" eb="6">
      <t>セイサ</t>
    </rPh>
    <rPh sb="6" eb="7">
      <t>トウ</t>
    </rPh>
    <phoneticPr fontId="18"/>
  </si>
  <si>
    <t>借上料 増</t>
    <rPh sb="0" eb="1">
      <t>シャク</t>
    </rPh>
    <rPh sb="1" eb="2">
      <t>ジョウ</t>
    </rPh>
    <rPh sb="2" eb="3">
      <t>リョウ</t>
    </rPh>
    <rPh sb="4" eb="5">
      <t>ゾウ</t>
    </rPh>
    <phoneticPr fontId="18"/>
  </si>
  <si>
    <t>繰出額 確定による増等</t>
    <rPh sb="0" eb="2">
      <t>クリダ</t>
    </rPh>
    <rPh sb="2" eb="3">
      <t>ガク</t>
    </rPh>
    <rPh sb="4" eb="6">
      <t>カクテイ</t>
    </rPh>
    <rPh sb="9" eb="10">
      <t>ゾウ</t>
    </rPh>
    <rPh sb="10" eb="11">
      <t>トウ</t>
    </rPh>
    <phoneticPr fontId="18"/>
  </si>
  <si>
    <t>小中学校の英語指導のためALT業務委託、部活動への地域指導者の活用謝礼、定住外国人日本語教育推進プレクラス・プレスクール事業委託</t>
    <rPh sb="36" eb="38">
      <t>テイジュウ</t>
    </rPh>
    <rPh sb="38" eb="40">
      <t>ガイコク</t>
    </rPh>
    <rPh sb="40" eb="41">
      <t>ジン</t>
    </rPh>
    <rPh sb="41" eb="44">
      <t>ニホンゴ</t>
    </rPh>
    <rPh sb="44" eb="46">
      <t>キョウイク</t>
    </rPh>
    <rPh sb="46" eb="48">
      <t>スイシン</t>
    </rPh>
    <rPh sb="60" eb="62">
      <t>ジギョウ</t>
    </rPh>
    <phoneticPr fontId="18"/>
  </si>
  <si>
    <t>児童生徒数の把握、学区ごとの集計、学齢簿作成</t>
    <phoneticPr fontId="18"/>
  </si>
  <si>
    <t>小中学校教育振興（教育振興補助、部活動運営費補助）、ふるさと応援奨学金</t>
    <rPh sb="30" eb="32">
      <t>オウエン</t>
    </rPh>
    <rPh sb="32" eb="35">
      <t>ショウガクキン</t>
    </rPh>
    <phoneticPr fontId="18"/>
  </si>
  <si>
    <t>教育相談員、適応指導教室指導員、スクールソーシャルワーカー等の人件費</t>
    <phoneticPr fontId="18"/>
  </si>
  <si>
    <t>学校用務員等報酬、学校医等報酬、学校の光熱水費等の需用費、備品購入費、施設の保守管理に係る業務委託料及び機器の借上料等</t>
    <phoneticPr fontId="18"/>
  </si>
  <si>
    <t>養護教員補助、外国人への対応スタッフ、教員補助、図書室司書等の人件費
小中学校野外活動のバス借上料</t>
    <rPh sb="0" eb="2">
      <t>ヨウゴ</t>
    </rPh>
    <rPh sb="2" eb="4">
      <t>キョウイン</t>
    </rPh>
    <rPh sb="4" eb="6">
      <t>ホジョ</t>
    </rPh>
    <rPh sb="29" eb="30">
      <t>トウ</t>
    </rPh>
    <rPh sb="31" eb="34">
      <t>ジンケンヒ</t>
    </rPh>
    <rPh sb="46" eb="47">
      <t>カ</t>
    </rPh>
    <rPh sb="47" eb="48">
      <t>ア</t>
    </rPh>
    <rPh sb="48" eb="49">
      <t>リョウ</t>
    </rPh>
    <phoneticPr fontId="32"/>
  </si>
  <si>
    <t>各小学校営繕工事（実施事業、臨時事業）　中規模営繕工事（維持工事費）</t>
    <phoneticPr fontId="18"/>
  </si>
  <si>
    <t>校名・校章の変更に伴う消耗品購入、校舎大規模改修工事監理業務委託、開設準備委員会委員報酬、広報誌翻訳</t>
    <rPh sb="0" eb="2">
      <t>コウメイ</t>
    </rPh>
    <rPh sb="3" eb="5">
      <t>コウショウ</t>
    </rPh>
    <rPh sb="6" eb="8">
      <t>ヘンコウ</t>
    </rPh>
    <rPh sb="9" eb="10">
      <t>トモナ</t>
    </rPh>
    <rPh sb="11" eb="14">
      <t>ショウモウヒン</t>
    </rPh>
    <rPh sb="14" eb="16">
      <t>コウニュウ</t>
    </rPh>
    <rPh sb="17" eb="19">
      <t>コウシャ</t>
    </rPh>
    <rPh sb="19" eb="22">
      <t>ダイキボ</t>
    </rPh>
    <rPh sb="22" eb="24">
      <t>カイシュウ</t>
    </rPh>
    <rPh sb="24" eb="26">
      <t>コウジ</t>
    </rPh>
    <rPh sb="26" eb="28">
      <t>カンリ</t>
    </rPh>
    <rPh sb="28" eb="30">
      <t>ギョウム</t>
    </rPh>
    <rPh sb="30" eb="32">
      <t>イタク</t>
    </rPh>
    <rPh sb="33" eb="35">
      <t>カイセツ</t>
    </rPh>
    <rPh sb="35" eb="37">
      <t>ジュンビ</t>
    </rPh>
    <rPh sb="37" eb="40">
      <t>イインカイ</t>
    </rPh>
    <rPh sb="40" eb="42">
      <t>イイン</t>
    </rPh>
    <rPh sb="42" eb="44">
      <t>ホウシュウ</t>
    </rPh>
    <rPh sb="45" eb="48">
      <t>コウホウシ</t>
    </rPh>
    <rPh sb="48" eb="50">
      <t>ホンヤク</t>
    </rPh>
    <phoneticPr fontId="18"/>
  </si>
  <si>
    <t>各教科用等で使う消耗品の購入、児童の検査料及び教職員の健康診断、図書の購入、各教科の教材用備品購入</t>
    <phoneticPr fontId="18"/>
  </si>
  <si>
    <t>日本スポーツ振興センター共済掛金の公費負担、クラブ活動の用品購入補助、修学旅行事前調査の経費補助</t>
    <phoneticPr fontId="18"/>
  </si>
  <si>
    <t>要保護児童の修学旅行費、医療費扶助。準要保護児童の学用品費、給食費、修学旅行費などを扶助する。特別支援教育就学奨励費は国の基準により給付</t>
    <phoneticPr fontId="18"/>
  </si>
  <si>
    <t>各中学校営繕工事（実施事業、臨時事業）　中規模営繕工事（維持工事費）</t>
    <phoneticPr fontId="18"/>
  </si>
  <si>
    <t>各教科用等で使う消耗品の購入、生徒の検査料及び教職員の健康診断、図書の購入、各教科の教材用備品購入</t>
    <phoneticPr fontId="18"/>
  </si>
  <si>
    <t>日本スポーツ振興センター共済掛金の公費負担、修学旅行事前調査等の経費補助</t>
    <phoneticPr fontId="18"/>
  </si>
  <si>
    <t>市主催事業をスポーツ推進委員、スポーツ協会、レクリエーション協会へ事業委託をする経費（自然歩道を歩く会　・ラジオ体操会　・全国一斉あそびの日）、スポーツ協会、レクリエーション協会、スポーツクラブ補助金，ふれあい広場設置補助金</t>
    <phoneticPr fontId="18"/>
  </si>
  <si>
    <t>スポーツ推進委員、スポーツ表彰審査、スポーツ推進計画審議会、指定管理者審査委員会委員報酬、スポーツ推進委員協議会負担金</t>
    <rPh sb="30" eb="32">
      <t>シテイ</t>
    </rPh>
    <rPh sb="32" eb="35">
      <t>カンリシャ</t>
    </rPh>
    <rPh sb="35" eb="37">
      <t>シンサ</t>
    </rPh>
    <rPh sb="37" eb="40">
      <t>イインカイ</t>
    </rPh>
    <rPh sb="53" eb="56">
      <t>キョウギカイ</t>
    </rPh>
    <phoneticPr fontId="18"/>
  </si>
  <si>
    <t>福祉体育館及び体育施設指定管理料、体育施設用地借地料、学校体育施設スポーツ開放管理委託料、体育施設の営繕工事に要する経費</t>
    <phoneticPr fontId="18"/>
  </si>
  <si>
    <t>広報紙を各町内会に配送する委託料
広報印刷製本費、市政記録撮影、ホームページコンテンツ管理システム委託</t>
    <phoneticPr fontId="18"/>
  </si>
  <si>
    <t>秘書及び人事管理業務を行うための経費</t>
    <phoneticPr fontId="18"/>
  </si>
  <si>
    <t xml:space="preserve">市民相談業務を行うための経費
</t>
    <rPh sb="0" eb="2">
      <t>シミン</t>
    </rPh>
    <rPh sb="2" eb="4">
      <t>ソウダン</t>
    </rPh>
    <phoneticPr fontId="18"/>
  </si>
  <si>
    <t>まちづくりアンケート調査実施、総合計画見直しに係る費用</t>
    <rPh sb="15" eb="17">
      <t>ソウゴウ</t>
    </rPh>
    <rPh sb="17" eb="19">
      <t>ケイカク</t>
    </rPh>
    <rPh sb="19" eb="21">
      <t>ミナオ</t>
    </rPh>
    <rPh sb="23" eb="24">
      <t>カカ</t>
    </rPh>
    <rPh sb="25" eb="27">
      <t>ヒヨウ</t>
    </rPh>
    <phoneticPr fontId="18"/>
  </si>
  <si>
    <t>地域交通（ひまわりバス）、チョイソコとよあけ運行に係る費用</t>
    <rPh sb="22" eb="24">
      <t>ウンコウ</t>
    </rPh>
    <rPh sb="25" eb="26">
      <t>カカ</t>
    </rPh>
    <rPh sb="27" eb="29">
      <t>ヒヨウ</t>
    </rPh>
    <phoneticPr fontId="18"/>
  </si>
  <si>
    <t>消耗品費、土地借上料、工事請負費、備品購入費</t>
    <rPh sb="0" eb="2">
      <t>ショウモウ</t>
    </rPh>
    <rPh sb="2" eb="3">
      <t>ヒン</t>
    </rPh>
    <rPh sb="3" eb="4">
      <t>ヒ</t>
    </rPh>
    <rPh sb="5" eb="7">
      <t>トチ</t>
    </rPh>
    <rPh sb="7" eb="9">
      <t>カリア</t>
    </rPh>
    <rPh sb="9" eb="10">
      <t>リョウ</t>
    </rPh>
    <rPh sb="11" eb="16">
      <t>コウジウケオイヒ</t>
    </rPh>
    <rPh sb="17" eb="19">
      <t>ビヒン</t>
    </rPh>
    <rPh sb="19" eb="21">
      <t>コウニュウ</t>
    </rPh>
    <rPh sb="21" eb="22">
      <t>ヒ</t>
    </rPh>
    <phoneticPr fontId="18"/>
  </si>
  <si>
    <t>防災防犯対策課合計</t>
    <rPh sb="0" eb="2">
      <t>ボウサイ</t>
    </rPh>
    <rPh sb="2" eb="4">
      <t>ボウハン</t>
    </rPh>
    <rPh sb="4" eb="6">
      <t>タイサク</t>
    </rPh>
    <rPh sb="6" eb="7">
      <t>カ</t>
    </rPh>
    <rPh sb="7" eb="9">
      <t>ゴウケイ</t>
    </rPh>
    <phoneticPr fontId="18"/>
  </si>
  <si>
    <t>豊明まつり開催、市民活動支援、市民交流センター、男女共同参画推進、LGBT啓発に要する経費</t>
    <rPh sb="15" eb="17">
      <t>シミン</t>
    </rPh>
    <rPh sb="17" eb="19">
      <t>コウリュウ</t>
    </rPh>
    <rPh sb="37" eb="39">
      <t>ケイハツ</t>
    </rPh>
    <phoneticPr fontId="18"/>
  </si>
  <si>
    <t>国際交流協会支援事業、友好都市交流事業、多文化共生推進事業、通訳・翻訳に係る経費</t>
    <rPh sb="30" eb="32">
      <t>ツウヤク</t>
    </rPh>
    <rPh sb="33" eb="35">
      <t>ホンヤク</t>
    </rPh>
    <rPh sb="36" eb="37">
      <t>カカ</t>
    </rPh>
    <rPh sb="38" eb="40">
      <t>ケイヒ</t>
    </rPh>
    <phoneticPr fontId="18"/>
  </si>
  <si>
    <t>ふるさと納税</t>
    <phoneticPr fontId="18"/>
  </si>
  <si>
    <t>補助金　増</t>
    <rPh sb="0" eb="3">
      <t>ホジョキン</t>
    </rPh>
    <rPh sb="4" eb="5">
      <t>ゾウ</t>
    </rPh>
    <phoneticPr fontId="18"/>
  </si>
  <si>
    <t>委託料　精査等</t>
    <rPh sb="0" eb="3">
      <t>イタクリョウ</t>
    </rPh>
    <rPh sb="4" eb="6">
      <t>セイサ</t>
    </rPh>
    <rPh sb="6" eb="7">
      <t>トウ</t>
    </rPh>
    <phoneticPr fontId="18"/>
  </si>
  <si>
    <t>工事費 増</t>
    <rPh sb="0" eb="3">
      <t>コウジヒ</t>
    </rPh>
    <rPh sb="4" eb="5">
      <t>ゾウ</t>
    </rPh>
    <phoneticPr fontId="18"/>
  </si>
  <si>
    <t>備品購入費 精査等</t>
    <rPh sb="0" eb="2">
      <t>ビヒン</t>
    </rPh>
    <rPh sb="2" eb="4">
      <t>コウニュウ</t>
    </rPh>
    <rPh sb="4" eb="5">
      <t>ヒ</t>
    </rPh>
    <phoneticPr fontId="18"/>
  </si>
  <si>
    <t>農村環境改善センターの光熱水費</t>
    <phoneticPr fontId="18"/>
  </si>
  <si>
    <t>市民菜園管理委託、カリフローレ普及、水田情報システム、新規野菜ブランド化事業に係る費用</t>
    <rPh sb="0" eb="2">
      <t>シミン</t>
    </rPh>
    <rPh sb="2" eb="4">
      <t>サイエン</t>
    </rPh>
    <rPh sb="4" eb="6">
      <t>カンリ</t>
    </rPh>
    <rPh sb="6" eb="8">
      <t>イタク</t>
    </rPh>
    <rPh sb="15" eb="17">
      <t>フキュウ</t>
    </rPh>
    <rPh sb="18" eb="20">
      <t>スイデン</t>
    </rPh>
    <rPh sb="20" eb="22">
      <t>ジョウホウ</t>
    </rPh>
    <rPh sb="27" eb="29">
      <t>シンキ</t>
    </rPh>
    <rPh sb="29" eb="31">
      <t>ヤサイ</t>
    </rPh>
    <rPh sb="35" eb="36">
      <t>カ</t>
    </rPh>
    <rPh sb="36" eb="38">
      <t>ジギョウ</t>
    </rPh>
    <rPh sb="39" eb="40">
      <t>カカ</t>
    </rPh>
    <rPh sb="41" eb="43">
      <t>ヒヨウ</t>
    </rPh>
    <phoneticPr fontId="18"/>
  </si>
  <si>
    <t>雇用対策事業、移住支援に係る費用</t>
    <rPh sb="0" eb="2">
      <t>コヨウ</t>
    </rPh>
    <rPh sb="2" eb="4">
      <t>タイサク</t>
    </rPh>
    <rPh sb="4" eb="6">
      <t>ジギョウ</t>
    </rPh>
    <rPh sb="7" eb="9">
      <t>イジュウ</t>
    </rPh>
    <rPh sb="9" eb="11">
      <t>シエン</t>
    </rPh>
    <rPh sb="12" eb="13">
      <t>カカ</t>
    </rPh>
    <rPh sb="14" eb="16">
      <t>ヒヨウ</t>
    </rPh>
    <phoneticPr fontId="18"/>
  </si>
  <si>
    <t>県観光協会負担金、レンタサイクルに係る経費</t>
    <rPh sb="0" eb="1">
      <t>ケン</t>
    </rPh>
    <rPh sb="1" eb="3">
      <t>カンコウ</t>
    </rPh>
    <rPh sb="3" eb="5">
      <t>キョウカイ</t>
    </rPh>
    <rPh sb="5" eb="8">
      <t>フタンキン</t>
    </rPh>
    <rPh sb="17" eb="18">
      <t>カカ</t>
    </rPh>
    <rPh sb="19" eb="21">
      <t>ケイヒ</t>
    </rPh>
    <phoneticPr fontId="18"/>
  </si>
  <si>
    <t>尾三消防組合への負担金、その他各種負担金及び交付金、保険料</t>
    <rPh sb="0" eb="1">
      <t>ビ</t>
    </rPh>
    <rPh sb="1" eb="2">
      <t>サン</t>
    </rPh>
    <rPh sb="2" eb="4">
      <t>ショウボウ</t>
    </rPh>
    <rPh sb="4" eb="6">
      <t>クミアイ</t>
    </rPh>
    <rPh sb="8" eb="11">
      <t>フタンキン</t>
    </rPh>
    <rPh sb="14" eb="15">
      <t>タ</t>
    </rPh>
    <rPh sb="15" eb="17">
      <t>カクシュ</t>
    </rPh>
    <rPh sb="17" eb="20">
      <t>フタンキン</t>
    </rPh>
    <rPh sb="20" eb="21">
      <t>オヨ</t>
    </rPh>
    <rPh sb="22" eb="24">
      <t>コウフ</t>
    </rPh>
    <rPh sb="24" eb="25">
      <t>キン</t>
    </rPh>
    <rPh sb="26" eb="29">
      <t>ホケンリョウ</t>
    </rPh>
    <phoneticPr fontId="18"/>
  </si>
  <si>
    <t>市民が初期消火を行うための立ち上り消火栓設置等補助金</t>
    <phoneticPr fontId="18"/>
  </si>
  <si>
    <t>消防隊が使用する消火栓維持管理負担金</t>
    <phoneticPr fontId="18"/>
  </si>
  <si>
    <t>防災行政無線システム、公害対策に関する経費</t>
    <rPh sb="0" eb="2">
      <t>ボウサイ</t>
    </rPh>
    <rPh sb="2" eb="4">
      <t>ギョウセイ</t>
    </rPh>
    <rPh sb="4" eb="6">
      <t>ムセン</t>
    </rPh>
    <phoneticPr fontId="18"/>
  </si>
  <si>
    <t>国土強靭化計画、公害対策事務に関する経費</t>
    <rPh sb="0" eb="2">
      <t>コクド</t>
    </rPh>
    <rPh sb="2" eb="4">
      <t>キョウジン</t>
    </rPh>
    <rPh sb="4" eb="5">
      <t>カ</t>
    </rPh>
    <rPh sb="5" eb="7">
      <t>ケイカク</t>
    </rPh>
    <phoneticPr fontId="18"/>
  </si>
  <si>
    <t>払い出し用共通消耗品等、市役所の庶務的経費、行政不服審査会幹事団体（R2-3）</t>
    <rPh sb="22" eb="24">
      <t>ギョウセイ</t>
    </rPh>
    <rPh sb="24" eb="26">
      <t>フフク</t>
    </rPh>
    <rPh sb="26" eb="29">
      <t>シンサカイ</t>
    </rPh>
    <rPh sb="29" eb="31">
      <t>カンジ</t>
    </rPh>
    <rPh sb="31" eb="33">
      <t>ダンタイ</t>
    </rPh>
    <phoneticPr fontId="18"/>
  </si>
  <si>
    <t>工事費 増</t>
    <rPh sb="0" eb="3">
      <t>コウジヒ</t>
    </rPh>
    <rPh sb="4" eb="5">
      <t>ゾウ</t>
    </rPh>
    <phoneticPr fontId="18"/>
  </si>
  <si>
    <t>報酬 精査</t>
    <rPh sb="0" eb="2">
      <t>ホウシュウ</t>
    </rPh>
    <rPh sb="3" eb="5">
      <t>セイサ</t>
    </rPh>
    <phoneticPr fontId="18"/>
  </si>
  <si>
    <t>補助金　精査</t>
    <rPh sb="0" eb="3">
      <t>ホジョキン</t>
    </rPh>
    <rPh sb="4" eb="6">
      <t>セイサ</t>
    </rPh>
    <phoneticPr fontId="18"/>
  </si>
  <si>
    <t>工事費　追加</t>
    <rPh sb="0" eb="3">
      <t>コウジヒ</t>
    </rPh>
    <rPh sb="4" eb="6">
      <t>ツイカ</t>
    </rPh>
    <phoneticPr fontId="18"/>
  </si>
  <si>
    <t>委託料　精査</t>
    <rPh sb="0" eb="3">
      <t>イタクリョウ</t>
    </rPh>
    <rPh sb="4" eb="6">
      <t>セイサ</t>
    </rPh>
    <phoneticPr fontId="18"/>
  </si>
  <si>
    <t>委託料　追加</t>
    <rPh sb="0" eb="3">
      <t>イタクリョウ</t>
    </rPh>
    <rPh sb="4" eb="6">
      <t>ツイカ</t>
    </rPh>
    <phoneticPr fontId="18"/>
  </si>
  <si>
    <t>補助金等 精査</t>
    <rPh sb="0" eb="3">
      <t>ホジョキン</t>
    </rPh>
    <rPh sb="3" eb="4">
      <t>トウ</t>
    </rPh>
    <rPh sb="5" eb="7">
      <t>セイサ</t>
    </rPh>
    <phoneticPr fontId="18"/>
  </si>
  <si>
    <t>積算精査</t>
    <rPh sb="0" eb="2">
      <t>セキサン</t>
    </rPh>
    <rPh sb="2" eb="4">
      <t>セイサ</t>
    </rPh>
    <phoneticPr fontId="18"/>
  </si>
  <si>
    <t>負担金 追加</t>
    <rPh sb="0" eb="3">
      <t>フタンキン</t>
    </rPh>
    <rPh sb="4" eb="6">
      <t>ツイカ</t>
    </rPh>
    <phoneticPr fontId="18"/>
  </si>
  <si>
    <t>消耗品費　精査</t>
    <rPh sb="0" eb="3">
      <t>ショウモウヒン</t>
    </rPh>
    <rPh sb="3" eb="4">
      <t>ヒ</t>
    </rPh>
    <rPh sb="5" eb="7">
      <t>セイサ</t>
    </rPh>
    <phoneticPr fontId="18"/>
  </si>
  <si>
    <t>備品購入費　精査</t>
    <rPh sb="0" eb="2">
      <t>ビヒン</t>
    </rPh>
    <rPh sb="2" eb="4">
      <t>コウニュウ</t>
    </rPh>
    <rPh sb="4" eb="5">
      <t>ヒ</t>
    </rPh>
    <rPh sb="6" eb="8">
      <t>セイサ</t>
    </rPh>
    <phoneticPr fontId="18"/>
  </si>
  <si>
    <t>委託料　精査</t>
    <rPh sb="0" eb="2">
      <t>イタク</t>
    </rPh>
    <rPh sb="2" eb="3">
      <t>リョウ</t>
    </rPh>
    <rPh sb="4" eb="6">
      <t>セイサ</t>
    </rPh>
    <phoneticPr fontId="18"/>
  </si>
  <si>
    <t>使用料　精査</t>
    <rPh sb="0" eb="3">
      <t>シヨウリョウ</t>
    </rPh>
    <rPh sb="4" eb="6">
      <t>セイサ</t>
    </rPh>
    <phoneticPr fontId="18"/>
  </si>
  <si>
    <t>使用料　追加</t>
    <rPh sb="0" eb="3">
      <t>シヨウリョウ</t>
    </rPh>
    <rPh sb="4" eb="6">
      <t>ツイカ</t>
    </rPh>
    <phoneticPr fontId="18"/>
  </si>
  <si>
    <t>工事費 R1補正対応等</t>
    <rPh sb="0" eb="3">
      <t>コウジヒ</t>
    </rPh>
    <rPh sb="6" eb="8">
      <t>ホセイ</t>
    </rPh>
    <rPh sb="8" eb="10">
      <t>タイオウ</t>
    </rPh>
    <rPh sb="10" eb="11">
      <t>トウ</t>
    </rPh>
    <phoneticPr fontId="18"/>
  </si>
  <si>
    <t>借上料 追加等</t>
    <rPh sb="0" eb="2">
      <t>カリア</t>
    </rPh>
    <rPh sb="2" eb="3">
      <t>リョウ</t>
    </rPh>
    <rPh sb="4" eb="6">
      <t>ツイカ</t>
    </rPh>
    <rPh sb="6" eb="7">
      <t>トウ</t>
    </rPh>
    <phoneticPr fontId="18"/>
  </si>
  <si>
    <t>消耗品費 精査</t>
    <rPh sb="0" eb="3">
      <t>ショウモウヒン</t>
    </rPh>
    <rPh sb="3" eb="4">
      <t>ヒ</t>
    </rPh>
    <rPh sb="5" eb="7">
      <t>セイサ</t>
    </rPh>
    <phoneticPr fontId="18"/>
  </si>
  <si>
    <t>大根若王子線改良事業</t>
  </si>
  <si>
    <t>補助金追加</t>
    <rPh sb="0" eb="3">
      <t>ホジョキン</t>
    </rPh>
    <rPh sb="3" eb="5">
      <t>ツイカ</t>
    </rPh>
    <phoneticPr fontId="18"/>
  </si>
  <si>
    <t>補助金　精査</t>
    <rPh sb="0" eb="3">
      <t>ホジョキン</t>
    </rPh>
    <rPh sb="4" eb="6">
      <t>セイサ</t>
    </rPh>
    <phoneticPr fontId="18"/>
  </si>
  <si>
    <t>工事補 精査</t>
    <rPh sb="0" eb="2">
      <t>コウジ</t>
    </rPh>
    <rPh sb="2" eb="3">
      <t>ホ</t>
    </rPh>
    <rPh sb="4" eb="6">
      <t>セイサ</t>
    </rPh>
    <phoneticPr fontId="18"/>
  </si>
  <si>
    <t>委託費等 精査</t>
    <rPh sb="0" eb="2">
      <t>イタク</t>
    </rPh>
    <rPh sb="2" eb="3">
      <t>ヒ</t>
    </rPh>
    <rPh sb="3" eb="4">
      <t>トウ</t>
    </rPh>
    <rPh sb="5" eb="7">
      <t>セイサ</t>
    </rPh>
    <phoneticPr fontId="18"/>
  </si>
  <si>
    <t>委託料 精査</t>
    <rPh sb="0" eb="3">
      <t>イタクリョウ</t>
    </rPh>
    <rPh sb="4" eb="6">
      <t>セイサ</t>
    </rPh>
    <phoneticPr fontId="18"/>
  </si>
  <si>
    <t>事業変更</t>
    <rPh sb="0" eb="2">
      <t>ジギョウ</t>
    </rPh>
    <rPh sb="2" eb="4">
      <t>ヘンコウ</t>
    </rPh>
    <phoneticPr fontId="18"/>
  </si>
  <si>
    <t>報酬等 追加</t>
    <rPh sb="0" eb="2">
      <t>ホウシュウ</t>
    </rPh>
    <rPh sb="2" eb="3">
      <t>トウ</t>
    </rPh>
    <rPh sb="4" eb="6">
      <t>ツイカ</t>
    </rPh>
    <phoneticPr fontId="18"/>
  </si>
  <si>
    <t>工事費 R1前倒し等</t>
    <rPh sb="0" eb="3">
      <t>コウジヒ</t>
    </rPh>
    <rPh sb="6" eb="8">
      <t>マエダオ</t>
    </rPh>
    <rPh sb="9" eb="10">
      <t>トウ</t>
    </rPh>
    <phoneticPr fontId="18"/>
  </si>
  <si>
    <t>委託料 追加</t>
    <rPh sb="0" eb="3">
      <t>イタクリョウ</t>
    </rPh>
    <rPh sb="4" eb="6">
      <t>ツイカ</t>
    </rPh>
    <phoneticPr fontId="18"/>
  </si>
  <si>
    <t>手数料等 追加</t>
    <rPh sb="0" eb="3">
      <t>テスウリョウ</t>
    </rPh>
    <rPh sb="3" eb="4">
      <t>トウ</t>
    </rPh>
    <rPh sb="5" eb="7">
      <t>ツイカ</t>
    </rPh>
    <phoneticPr fontId="18"/>
  </si>
  <si>
    <t>車両購入費 追加</t>
    <rPh sb="0" eb="2">
      <t>シャリョウ</t>
    </rPh>
    <rPh sb="2" eb="4">
      <t>コウニュウ</t>
    </rPh>
    <rPh sb="4" eb="5">
      <t>ヒ</t>
    </rPh>
    <rPh sb="6" eb="8">
      <t>ツイカ</t>
    </rPh>
    <phoneticPr fontId="18"/>
  </si>
  <si>
    <t>報酬 追加</t>
    <rPh sb="0" eb="2">
      <t>ホウシュウ</t>
    </rPh>
    <rPh sb="3" eb="5">
      <t>ツイカ</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</si>
</sst>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1"/>
      <color theme="3" tint="-0.499984740745262"/>
      <name val="ＭＳ Ｐゴシック"/>
      <family val="3"/>
      <charset val="128"/>
      <scheme val="minor"/>
    </font>
    <font>
      <b/>
      <sz val="11"/>
      <color theme="3" tint="-0.249977111117893"/>
      <name val="ＭＳ Ｐゴシック"/>
      <family val="3"/>
      <charset val="128"/>
      <scheme val="minor"/>
    </font>
    <font>
      <b/>
      <sz val="10"/>
      <color theme="3" tint="-0.249977111117893"/>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8"/>
      <color theme="1"/>
      <name val="ＭＳ Ｐゴシック"/>
      <family val="2"/>
      <charset val="128"/>
      <scheme val="minor"/>
    </font>
    <font>
      <b/>
      <sz val="8"/>
      <color theme="1"/>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8"/>
      <name val="ＭＳ Ｐゴシック"/>
      <family val="3"/>
      <charset val="128"/>
      <scheme val="minor"/>
    </font>
    <font>
      <sz val="11"/>
      <name val="ＭＳ Ｐゴシック"/>
      <family val="2"/>
      <charset val="128"/>
      <scheme val="minor"/>
    </font>
    <font>
      <sz val="8"/>
      <name val="ＭＳ Ｐゴシック"/>
      <family val="3"/>
      <charset val="128"/>
      <scheme val="minor"/>
    </font>
    <font>
      <sz val="8"/>
      <color indexed="8"/>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scheme val="minor"/>
    </font>
    <font>
      <sz val="11"/>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
      <sz val="16"/>
      <color rgb="FFFF0000"/>
      <name val="ＭＳ Ｐゴシック"/>
      <family val="3"/>
      <charset val="128"/>
      <scheme val="minor"/>
    </font>
    <font>
      <b/>
      <sz val="11"/>
      <color rgb="FFFF0000"/>
      <name val="ＭＳ Ｐゴシック"/>
      <family val="3"/>
      <charset val="128"/>
      <scheme val="minor"/>
    </font>
    <font>
      <b/>
      <sz val="8"/>
      <color rgb="FFFF0000"/>
      <name val="ＭＳ Ｐゴシック"/>
      <family val="3"/>
      <charset val="128"/>
      <scheme val="minor"/>
    </font>
    <font>
      <b/>
      <sz val="12"/>
      <color rgb="FFFF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F9AB6B"/>
        <bgColor indexed="64"/>
      </patternFill>
    </fill>
    <fill>
      <patternFill patternType="solid">
        <fgColor rgb="FFE9F57B"/>
        <bgColor indexed="64"/>
      </patternFill>
    </fill>
    <fill>
      <patternFill patternType="solid">
        <fgColor theme="0"/>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xf numFmtId="38" fontId="32" fillId="0" borderId="0" applyFont="0" applyFill="0" applyBorder="0" applyAlignment="0" applyProtection="0">
      <alignment vertical="center"/>
    </xf>
  </cellStyleXfs>
  <cellXfs count="191">
    <xf numFmtId="0" fontId="0" fillId="0" borderId="0" xfId="0">
      <alignment vertical="center"/>
    </xf>
    <xf numFmtId="3" fontId="0" fillId="0" borderId="10" xfId="0" applyNumberFormat="1" applyBorder="1">
      <alignment vertical="center"/>
    </xf>
    <xf numFmtId="3" fontId="19" fillId="0" borderId="10" xfId="0" applyNumberFormat="1" applyFont="1" applyBorder="1">
      <alignment vertical="center"/>
    </xf>
    <xf numFmtId="38" fontId="0" fillId="0" borderId="10" xfId="42" applyFont="1" applyBorder="1">
      <alignment vertical="center"/>
    </xf>
    <xf numFmtId="38" fontId="0" fillId="0" borderId="0" xfId="42" applyFont="1">
      <alignment vertical="center"/>
    </xf>
    <xf numFmtId="0" fontId="20" fillId="0" borderId="10" xfId="0" applyFont="1" applyBorder="1" applyAlignment="1">
      <alignment vertical="center" wrapText="1"/>
    </xf>
    <xf numFmtId="0" fontId="19" fillId="0" borderId="10" xfId="0" applyFont="1" applyBorder="1" applyAlignment="1">
      <alignment vertical="center" shrinkToFit="1"/>
    </xf>
    <xf numFmtId="0" fontId="19" fillId="0" borderId="10" xfId="0" applyFont="1" applyBorder="1">
      <alignment vertical="center"/>
    </xf>
    <xf numFmtId="0" fontId="19" fillId="0" borderId="0" xfId="0" applyFont="1">
      <alignment vertical="center"/>
    </xf>
    <xf numFmtId="0" fontId="31" fillId="0" borderId="0" xfId="0" applyFont="1">
      <alignment vertical="center"/>
    </xf>
    <xf numFmtId="0" fontId="0" fillId="0" borderId="11" xfId="0" applyBorder="1">
      <alignment vertical="center"/>
    </xf>
    <xf numFmtId="3" fontId="24" fillId="37" borderId="10" xfId="0" applyNumberFormat="1" applyFont="1" applyFill="1" applyBorder="1">
      <alignment vertical="center"/>
    </xf>
    <xf numFmtId="38" fontId="25" fillId="37" borderId="10" xfId="42" applyFont="1" applyFill="1" applyBorder="1">
      <alignment vertical="center"/>
    </xf>
    <xf numFmtId="0" fontId="25" fillId="37" borderId="11" xfId="0" applyFont="1" applyFill="1" applyBorder="1">
      <alignment vertical="center"/>
    </xf>
    <xf numFmtId="3" fontId="25" fillId="37" borderId="10" xfId="0" applyNumberFormat="1" applyFont="1" applyFill="1" applyBorder="1">
      <alignment vertical="center"/>
    </xf>
    <xf numFmtId="0" fontId="28" fillId="37" borderId="12" xfId="0" applyFont="1" applyFill="1" applyBorder="1" applyAlignment="1">
      <alignment vertical="center" wrapText="1" shrinkToFit="1"/>
    </xf>
    <xf numFmtId="0" fontId="27" fillId="37" borderId="12" xfId="0" applyFont="1" applyFill="1" applyBorder="1" applyAlignment="1">
      <alignment vertical="center" shrinkToFit="1"/>
    </xf>
    <xf numFmtId="0" fontId="24" fillId="37" borderId="11" xfId="0" applyFont="1" applyFill="1" applyBorder="1">
      <alignment vertical="center"/>
    </xf>
    <xf numFmtId="0" fontId="24" fillId="37" borderId="14" xfId="0" applyFont="1" applyFill="1" applyBorder="1" applyAlignment="1">
      <alignment vertical="center" shrinkToFit="1"/>
    </xf>
    <xf numFmtId="38" fontId="25" fillId="37" borderId="28" xfId="42" applyFont="1" applyFill="1" applyBorder="1">
      <alignment vertical="center"/>
    </xf>
    <xf numFmtId="0" fontId="0" fillId="0" borderId="0" xfId="0" applyAlignment="1">
      <alignment vertical="center" wrapText="1"/>
    </xf>
    <xf numFmtId="38" fontId="0" fillId="0" borderId="11" xfId="42" applyFont="1" applyBorder="1">
      <alignment vertical="center"/>
    </xf>
    <xf numFmtId="38" fontId="25" fillId="37" borderId="11" xfId="42" applyFont="1" applyFill="1" applyBorder="1">
      <alignment vertical="center"/>
    </xf>
    <xf numFmtId="38" fontId="24" fillId="37" borderId="11" xfId="42" applyFont="1" applyFill="1" applyBorder="1">
      <alignment vertical="center"/>
    </xf>
    <xf numFmtId="38" fontId="0" fillId="0" borderId="28" xfId="42" applyFont="1" applyBorder="1">
      <alignment vertical="center"/>
    </xf>
    <xf numFmtId="38" fontId="24" fillId="37" borderId="28" xfId="42" applyFont="1" applyFill="1" applyBorder="1">
      <alignment vertical="center"/>
    </xf>
    <xf numFmtId="3" fontId="24" fillId="37" borderId="28" xfId="0" applyNumberFormat="1" applyFont="1" applyFill="1" applyBorder="1">
      <alignment vertical="center"/>
    </xf>
    <xf numFmtId="38" fontId="0" fillId="38" borderId="28" xfId="42" applyFont="1" applyFill="1" applyBorder="1">
      <alignment vertical="center"/>
    </xf>
    <xf numFmtId="0" fontId="33" fillId="0" borderId="27" xfId="0" applyFont="1" applyBorder="1" applyAlignment="1">
      <alignment vertical="center" wrapText="1"/>
    </xf>
    <xf numFmtId="0" fontId="33" fillId="0" borderId="29" xfId="0" applyFont="1" applyBorder="1" applyAlignment="1">
      <alignment vertical="center" wrapText="1"/>
    </xf>
    <xf numFmtId="38" fontId="0" fillId="0" borderId="12" xfId="42" applyFont="1" applyBorder="1">
      <alignment vertical="center"/>
    </xf>
    <xf numFmtId="38" fontId="25" fillId="37" borderId="12" xfId="42" applyFont="1" applyFill="1" applyBorder="1">
      <alignment vertical="center"/>
    </xf>
    <xf numFmtId="38" fontId="24" fillId="37" borderId="12" xfId="42" applyFont="1" applyFill="1" applyBorder="1">
      <alignment vertical="center"/>
    </xf>
    <xf numFmtId="0" fontId="33" fillId="0" borderId="11" xfId="0" applyFont="1" applyBorder="1" applyAlignment="1">
      <alignment vertical="center" wrapText="1"/>
    </xf>
    <xf numFmtId="0" fontId="34" fillId="37" borderId="11" xfId="0" applyFont="1" applyFill="1" applyBorder="1" applyAlignment="1">
      <alignment vertical="center" wrapText="1"/>
    </xf>
    <xf numFmtId="0" fontId="37" fillId="37" borderId="11" xfId="0" applyFont="1" applyFill="1" applyBorder="1" applyAlignment="1">
      <alignment vertical="center" wrapText="1"/>
    </xf>
    <xf numFmtId="0" fontId="33" fillId="0" borderId="11" xfId="0" applyFont="1" applyFill="1" applyBorder="1" applyAlignment="1">
      <alignment vertical="center" wrapText="1"/>
    </xf>
    <xf numFmtId="3" fontId="0" fillId="0" borderId="10" xfId="42" applyNumberFormat="1" applyFont="1" applyBorder="1">
      <alignment vertical="center"/>
    </xf>
    <xf numFmtId="3" fontId="25" fillId="37" borderId="10" xfId="42" applyNumberFormat="1" applyFont="1" applyFill="1" applyBorder="1">
      <alignment vertical="center"/>
    </xf>
    <xf numFmtId="3" fontId="38" fillId="0" borderId="10" xfId="42" applyNumberFormat="1" applyFont="1" applyBorder="1">
      <alignment vertical="center"/>
    </xf>
    <xf numFmtId="3" fontId="24" fillId="37" borderId="10" xfId="42" applyNumberFormat="1" applyFont="1" applyFill="1" applyBorder="1">
      <alignment vertical="center"/>
    </xf>
    <xf numFmtId="38" fontId="24" fillId="37" borderId="10" xfId="42" applyFont="1" applyFill="1" applyBorder="1">
      <alignment vertical="center"/>
    </xf>
    <xf numFmtId="0" fontId="36" fillId="0" borderId="18" xfId="0" applyFont="1" applyBorder="1" applyAlignment="1">
      <alignment vertical="center" wrapText="1"/>
    </xf>
    <xf numFmtId="0" fontId="33" fillId="0" borderId="18" xfId="0" applyFont="1" applyBorder="1" applyAlignment="1">
      <alignment vertical="center"/>
    </xf>
    <xf numFmtId="0" fontId="35" fillId="37" borderId="18" xfId="0" applyFont="1" applyFill="1" applyBorder="1" applyAlignment="1">
      <alignment vertical="center"/>
    </xf>
    <xf numFmtId="0" fontId="33" fillId="0" borderId="18" xfId="0" applyFont="1" applyBorder="1" applyAlignment="1">
      <alignment vertical="center" wrapText="1"/>
    </xf>
    <xf numFmtId="0" fontId="35" fillId="37" borderId="18" xfId="0" applyFont="1" applyFill="1" applyBorder="1" applyAlignment="1">
      <alignment vertical="center" wrapText="1"/>
    </xf>
    <xf numFmtId="0" fontId="37" fillId="37" borderId="18" xfId="0" applyFont="1" applyFill="1" applyBorder="1" applyAlignment="1">
      <alignment vertical="center" wrapText="1"/>
    </xf>
    <xf numFmtId="0" fontId="36" fillId="0" borderId="18" xfId="0" applyFont="1" applyBorder="1" applyAlignment="1">
      <alignment horizontal="left" vertical="center" wrapText="1"/>
    </xf>
    <xf numFmtId="38" fontId="19" fillId="0" borderId="10" xfId="42" applyFont="1" applyBorder="1">
      <alignment vertical="center"/>
    </xf>
    <xf numFmtId="3" fontId="19" fillId="0" borderId="10" xfId="0" applyNumberFormat="1" applyFont="1" applyFill="1" applyBorder="1">
      <alignment vertical="center"/>
    </xf>
    <xf numFmtId="38" fontId="23" fillId="0" borderId="10" xfId="42" applyFont="1" applyFill="1" applyBorder="1">
      <alignment vertical="center"/>
    </xf>
    <xf numFmtId="0" fontId="23" fillId="0" borderId="11" xfId="0" applyFont="1" applyFill="1" applyBorder="1">
      <alignment vertical="center"/>
    </xf>
    <xf numFmtId="38" fontId="23" fillId="0" borderId="28" xfId="42" applyFont="1" applyFill="1" applyBorder="1">
      <alignment vertical="center"/>
    </xf>
    <xf numFmtId="0" fontId="36" fillId="0" borderId="29" xfId="0" applyFont="1" applyFill="1" applyBorder="1" applyAlignment="1">
      <alignment vertical="center" wrapText="1"/>
    </xf>
    <xf numFmtId="38" fontId="23" fillId="0" borderId="12" xfId="42" applyFont="1" applyFill="1" applyBorder="1">
      <alignment vertical="center"/>
    </xf>
    <xf numFmtId="0" fontId="36" fillId="0" borderId="11" xfId="0" applyFont="1" applyFill="1" applyBorder="1" applyAlignment="1">
      <alignment vertical="center" wrapText="1"/>
    </xf>
    <xf numFmtId="0" fontId="36" fillId="0" borderId="18" xfId="0" applyFont="1" applyFill="1" applyBorder="1" applyAlignment="1">
      <alignment vertical="center" wrapText="1"/>
    </xf>
    <xf numFmtId="0" fontId="25" fillId="0" borderId="11" xfId="0" applyFont="1" applyFill="1" applyBorder="1">
      <alignment vertical="center"/>
    </xf>
    <xf numFmtId="0" fontId="19" fillId="0" borderId="10" xfId="0" applyFont="1" applyBorder="1" applyAlignment="1">
      <alignment vertical="center" wrapText="1" shrinkToFit="1"/>
    </xf>
    <xf numFmtId="0" fontId="36" fillId="0" borderId="10" xfId="0" applyFont="1" applyBorder="1" applyAlignment="1">
      <alignment vertical="center" wrapText="1"/>
    </xf>
    <xf numFmtId="0" fontId="35" fillId="37" borderId="10" xfId="0" applyFont="1" applyFill="1" applyBorder="1" applyAlignment="1">
      <alignment vertical="center" wrapText="1"/>
    </xf>
    <xf numFmtId="0" fontId="39" fillId="0" borderId="10" xfId="0" applyFont="1" applyBorder="1" applyAlignment="1">
      <alignment vertical="center" wrapText="1"/>
    </xf>
    <xf numFmtId="38" fontId="40" fillId="0" borderId="10" xfId="44" applyFont="1" applyBorder="1" applyAlignment="1">
      <alignment vertical="center" wrapText="1"/>
    </xf>
    <xf numFmtId="38" fontId="40" fillId="0" borderId="10" xfId="44" applyFont="1" applyFill="1" applyBorder="1" applyAlignment="1">
      <alignment vertical="center" wrapText="1"/>
    </xf>
    <xf numFmtId="38" fontId="40" fillId="0" borderId="10" xfId="42" applyFont="1" applyBorder="1" applyAlignment="1">
      <alignment vertical="center" wrapText="1"/>
    </xf>
    <xf numFmtId="38" fontId="42" fillId="37" borderId="10" xfId="44" applyFont="1" applyFill="1" applyBorder="1" applyAlignment="1">
      <alignment vertical="center" wrapText="1"/>
    </xf>
    <xf numFmtId="0" fontId="0" fillId="0" borderId="36" xfId="0" applyBorder="1">
      <alignment vertical="center"/>
    </xf>
    <xf numFmtId="0" fontId="24" fillId="37" borderId="17" xfId="0" applyFont="1" applyFill="1" applyBorder="1" applyAlignment="1">
      <alignment horizontal="center" vertical="center" shrinkToFit="1"/>
    </xf>
    <xf numFmtId="0" fontId="24" fillId="37" borderId="22" xfId="0" applyFont="1" applyFill="1" applyBorder="1" applyAlignment="1">
      <alignment horizontal="center" vertical="center" shrinkToFit="1"/>
    </xf>
    <xf numFmtId="3" fontId="0" fillId="0" borderId="0" xfId="0" applyNumberFormat="1">
      <alignment vertical="center"/>
    </xf>
    <xf numFmtId="0" fontId="0" fillId="0" borderId="12" xfId="0" applyBorder="1">
      <alignment vertical="center"/>
    </xf>
    <xf numFmtId="3" fontId="19" fillId="0" borderId="11" xfId="0" applyNumberFormat="1" applyFont="1" applyBorder="1">
      <alignment vertical="center"/>
    </xf>
    <xf numFmtId="0" fontId="24" fillId="37" borderId="17" xfId="0" applyFont="1" applyFill="1" applyBorder="1" applyAlignment="1">
      <alignment vertical="center" shrinkToFit="1"/>
    </xf>
    <xf numFmtId="0" fontId="24" fillId="37" borderId="19" xfId="0" applyFont="1" applyFill="1" applyBorder="1" applyAlignment="1">
      <alignment vertical="center" shrinkToFit="1"/>
    </xf>
    <xf numFmtId="0" fontId="0" fillId="0" borderId="10" xfId="0" applyBorder="1">
      <alignment vertical="center"/>
    </xf>
    <xf numFmtId="0" fontId="21" fillId="0" borderId="0" xfId="0" applyFont="1" applyBorder="1" applyAlignment="1">
      <alignment vertical="center"/>
    </xf>
    <xf numFmtId="0" fontId="22" fillId="0" borderId="0" xfId="0" applyFont="1" applyBorder="1" applyAlignment="1">
      <alignment vertical="center"/>
    </xf>
    <xf numFmtId="0" fontId="25" fillId="35" borderId="26" xfId="0" applyFont="1" applyFill="1" applyBorder="1" applyAlignment="1">
      <alignment vertical="center"/>
    </xf>
    <xf numFmtId="0" fontId="25" fillId="35" borderId="15" xfId="0" applyFont="1" applyFill="1" applyBorder="1" applyAlignment="1">
      <alignment vertical="center"/>
    </xf>
    <xf numFmtId="0" fontId="25" fillId="35" borderId="25" xfId="0" applyFont="1" applyFill="1" applyBorder="1" applyAlignment="1">
      <alignment vertical="center"/>
    </xf>
    <xf numFmtId="0" fontId="25" fillId="35" borderId="24" xfId="0" applyFont="1" applyFill="1" applyBorder="1" applyAlignment="1">
      <alignment vertical="center"/>
    </xf>
    <xf numFmtId="0" fontId="25" fillId="35" borderId="16" xfId="0" applyFont="1" applyFill="1" applyBorder="1" applyAlignment="1">
      <alignment vertical="center"/>
    </xf>
    <xf numFmtId="0" fontId="24" fillId="37" borderId="22" xfId="0" applyFont="1" applyFill="1" applyBorder="1" applyAlignment="1">
      <alignment vertical="center" shrinkToFit="1"/>
    </xf>
    <xf numFmtId="0" fontId="24" fillId="37" borderId="23" xfId="0" applyFont="1" applyFill="1" applyBorder="1" applyAlignment="1">
      <alignment vertical="center" shrinkToFit="1"/>
    </xf>
    <xf numFmtId="0" fontId="24" fillId="37" borderId="22" xfId="0" applyFont="1" applyFill="1" applyBorder="1" applyAlignment="1">
      <alignment vertical="center" wrapText="1"/>
    </xf>
    <xf numFmtId="0" fontId="24" fillId="37" borderId="23" xfId="0" applyFont="1" applyFill="1" applyBorder="1" applyAlignment="1">
      <alignment vertical="center" wrapText="1"/>
    </xf>
    <xf numFmtId="0" fontId="24" fillId="37" borderId="21" xfId="0" applyFont="1" applyFill="1" applyBorder="1" applyAlignment="1">
      <alignment vertical="center"/>
    </xf>
    <xf numFmtId="0" fontId="24" fillId="33" borderId="20" xfId="0" applyFont="1" applyFill="1" applyBorder="1" applyAlignment="1">
      <alignment vertical="center"/>
    </xf>
    <xf numFmtId="0" fontId="24" fillId="33" borderId="20" xfId="0" applyFont="1" applyFill="1" applyBorder="1" applyAlignment="1">
      <alignment vertical="center" wrapText="1"/>
    </xf>
    <xf numFmtId="38" fontId="25" fillId="33" borderId="20" xfId="42" applyFont="1" applyFill="1" applyBorder="1" applyAlignment="1">
      <alignment vertical="center"/>
    </xf>
    <xf numFmtId="0" fontId="25" fillId="33" borderId="20" xfId="0" applyFont="1" applyFill="1" applyBorder="1" applyAlignment="1">
      <alignment vertical="center" wrapText="1"/>
    </xf>
    <xf numFmtId="0" fontId="25" fillId="33" borderId="37" xfId="0" applyFont="1" applyFill="1" applyBorder="1" applyAlignment="1">
      <alignment vertical="center"/>
    </xf>
    <xf numFmtId="0" fontId="24" fillId="37" borderId="38" xfId="0" applyFont="1" applyFill="1" applyBorder="1" applyAlignment="1">
      <alignment vertical="center"/>
    </xf>
    <xf numFmtId="0" fontId="24" fillId="33" borderId="30" xfId="0" applyFont="1" applyFill="1" applyBorder="1" applyAlignment="1">
      <alignment vertical="center" wrapText="1"/>
    </xf>
    <xf numFmtId="0" fontId="24" fillId="33" borderId="30" xfId="0" applyFont="1" applyFill="1" applyBorder="1" applyAlignment="1">
      <alignment vertical="center"/>
    </xf>
    <xf numFmtId="38" fontId="25" fillId="33" borderId="30" xfId="42" applyFont="1" applyFill="1" applyBorder="1" applyAlignment="1">
      <alignment vertical="center"/>
    </xf>
    <xf numFmtId="0" fontId="25" fillId="33" borderId="30" xfId="0" applyFont="1" applyFill="1" applyBorder="1" applyAlignment="1">
      <alignment vertical="center" wrapText="1"/>
    </xf>
    <xf numFmtId="0" fontId="25" fillId="33" borderId="39" xfId="0" applyFont="1" applyFill="1" applyBorder="1" applyAlignment="1">
      <alignment vertical="center"/>
    </xf>
    <xf numFmtId="38" fontId="25" fillId="35" borderId="32" xfId="42" applyFont="1" applyFill="1" applyBorder="1" applyAlignment="1">
      <alignment horizontal="center" vertical="center"/>
    </xf>
    <xf numFmtId="0" fontId="25" fillId="35" borderId="13" xfId="0" applyFont="1" applyFill="1" applyBorder="1" applyAlignment="1">
      <alignment horizontal="center" vertical="center"/>
    </xf>
    <xf numFmtId="0" fontId="25" fillId="35" borderId="33" xfId="0" applyFont="1" applyFill="1" applyBorder="1" applyAlignment="1">
      <alignment horizontal="center" vertical="center"/>
    </xf>
    <xf numFmtId="0" fontId="25" fillId="35" borderId="34" xfId="0" applyFont="1" applyFill="1" applyBorder="1" applyAlignment="1">
      <alignment horizontal="center" vertical="center"/>
    </xf>
    <xf numFmtId="0" fontId="25" fillId="35" borderId="31" xfId="0" applyFont="1" applyFill="1" applyBorder="1" applyAlignment="1">
      <alignment horizontal="center" vertical="center"/>
    </xf>
    <xf numFmtId="0" fontId="25" fillId="35" borderId="32" xfId="0" applyFont="1" applyFill="1" applyBorder="1" applyAlignment="1">
      <alignment horizontal="center" vertical="center"/>
    </xf>
    <xf numFmtId="0" fontId="25" fillId="35" borderId="35" xfId="0" applyFont="1" applyFill="1" applyBorder="1" applyAlignment="1">
      <alignment horizontal="center" vertical="center"/>
    </xf>
    <xf numFmtId="0" fontId="33" fillId="0" borderId="10" xfId="0" applyFont="1" applyBorder="1" applyAlignment="1">
      <alignment vertical="center" wrapText="1"/>
    </xf>
    <xf numFmtId="38" fontId="0" fillId="0" borderId="10" xfId="0" applyNumberFormat="1" applyBorder="1">
      <alignment vertical="center"/>
    </xf>
    <xf numFmtId="0" fontId="24" fillId="36" borderId="12" xfId="0" applyFont="1" applyFill="1" applyBorder="1" applyAlignment="1">
      <alignment vertical="center" shrinkToFit="1"/>
    </xf>
    <xf numFmtId="0" fontId="24" fillId="36" borderId="12" xfId="0" applyFont="1" applyFill="1" applyBorder="1" applyAlignment="1">
      <alignment horizontal="left" vertical="center" shrinkToFit="1"/>
    </xf>
    <xf numFmtId="3" fontId="24" fillId="36" borderId="10" xfId="0" applyNumberFormat="1" applyFont="1" applyFill="1" applyBorder="1">
      <alignment vertical="center"/>
    </xf>
    <xf numFmtId="38" fontId="25" fillId="36" borderId="10" xfId="42" applyFont="1" applyFill="1" applyBorder="1">
      <alignment vertical="center"/>
    </xf>
    <xf numFmtId="0" fontId="35" fillId="36" borderId="10" xfId="0" applyFont="1" applyFill="1" applyBorder="1" applyAlignment="1">
      <alignment vertical="center" wrapText="1"/>
    </xf>
    <xf numFmtId="0" fontId="25" fillId="36" borderId="11" xfId="0" applyFont="1" applyFill="1" applyBorder="1">
      <alignment vertical="center"/>
    </xf>
    <xf numFmtId="38" fontId="25" fillId="36" borderId="28" xfId="42" applyFont="1" applyFill="1" applyBorder="1">
      <alignment vertical="center"/>
    </xf>
    <xf numFmtId="3" fontId="25" fillId="36" borderId="10" xfId="0" applyNumberFormat="1" applyFont="1" applyFill="1" applyBorder="1">
      <alignment vertical="center"/>
    </xf>
    <xf numFmtId="38" fontId="25" fillId="36" borderId="12" xfId="42" applyFont="1" applyFill="1" applyBorder="1">
      <alignment vertical="center"/>
    </xf>
    <xf numFmtId="3" fontId="25" fillId="36" borderId="10" xfId="42" applyNumberFormat="1" applyFont="1" applyFill="1" applyBorder="1">
      <alignment vertical="center"/>
    </xf>
    <xf numFmtId="0" fontId="34" fillId="36" borderId="11" xfId="0" applyFont="1" applyFill="1" applyBorder="1" applyAlignment="1">
      <alignment vertical="center" wrapText="1"/>
    </xf>
    <xf numFmtId="0" fontId="35" fillId="36" borderId="18" xfId="0" applyFont="1" applyFill="1" applyBorder="1" applyAlignment="1">
      <alignment vertical="center" wrapText="1"/>
    </xf>
    <xf numFmtId="0" fontId="27" fillId="36" borderId="10" xfId="0" applyFont="1" applyFill="1" applyBorder="1" applyAlignment="1">
      <alignment vertical="center" shrinkToFit="1"/>
    </xf>
    <xf numFmtId="0" fontId="27" fillId="36" borderId="10" xfId="0" applyFont="1" applyFill="1" applyBorder="1" applyAlignment="1">
      <alignment horizontal="left" vertical="center" shrinkToFit="1"/>
    </xf>
    <xf numFmtId="38" fontId="24" fillId="36" borderId="28" xfId="42" applyFont="1" applyFill="1" applyBorder="1">
      <alignment vertical="center"/>
    </xf>
    <xf numFmtId="38" fontId="40" fillId="0" borderId="10" xfId="42" applyFont="1" applyFill="1" applyBorder="1" applyAlignment="1">
      <alignment vertical="center" wrapText="1"/>
    </xf>
    <xf numFmtId="38" fontId="40" fillId="38" borderId="10" xfId="44" applyFont="1" applyFill="1" applyBorder="1" applyAlignment="1">
      <alignment vertical="center" wrapText="1"/>
    </xf>
    <xf numFmtId="38" fontId="41" fillId="0" borderId="10" xfId="44" applyFont="1" applyBorder="1" applyAlignment="1">
      <alignment vertical="center" wrapText="1"/>
    </xf>
    <xf numFmtId="38" fontId="41" fillId="0" borderId="10" xfId="44" applyFont="1" applyFill="1" applyBorder="1" applyAlignment="1">
      <alignment vertical="center" wrapText="1"/>
    </xf>
    <xf numFmtId="0" fontId="35" fillId="37" borderId="11" xfId="0" applyFont="1" applyFill="1" applyBorder="1">
      <alignment vertical="center"/>
    </xf>
    <xf numFmtId="0" fontId="36" fillId="0" borderId="10" xfId="0" applyFont="1" applyFill="1" applyBorder="1" applyAlignment="1">
      <alignment vertical="center" wrapText="1"/>
    </xf>
    <xf numFmtId="3" fontId="23" fillId="0" borderId="10" xfId="42" applyNumberFormat="1" applyFont="1" applyFill="1" applyBorder="1">
      <alignment vertical="center"/>
    </xf>
    <xf numFmtId="0" fontId="26" fillId="36" borderId="10" xfId="0" applyFont="1" applyFill="1" applyBorder="1" applyAlignment="1">
      <alignment vertical="center" shrinkToFit="1"/>
    </xf>
    <xf numFmtId="0" fontId="26" fillId="36" borderId="10" xfId="0" applyFont="1" applyFill="1" applyBorder="1" applyAlignment="1">
      <alignment horizontal="left" vertical="center" shrinkToFit="1"/>
    </xf>
    <xf numFmtId="0" fontId="19" fillId="37" borderId="10" xfId="0" applyFont="1" applyFill="1" applyBorder="1" applyAlignment="1">
      <alignment vertical="center" shrinkToFit="1"/>
    </xf>
    <xf numFmtId="3" fontId="19" fillId="37" borderId="10" xfId="0" applyNumberFormat="1" applyFont="1" applyFill="1" applyBorder="1">
      <alignment vertical="center"/>
    </xf>
    <xf numFmtId="3" fontId="0" fillId="37" borderId="36" xfId="0" applyNumberFormat="1" applyFill="1" applyBorder="1">
      <alignment vertical="center"/>
    </xf>
    <xf numFmtId="38" fontId="23" fillId="37" borderId="10" xfId="42" applyFont="1" applyFill="1" applyBorder="1">
      <alignment vertical="center"/>
    </xf>
    <xf numFmtId="0" fontId="36" fillId="37" borderId="10" xfId="0" applyFont="1" applyFill="1" applyBorder="1" applyAlignment="1">
      <alignment vertical="center" wrapText="1"/>
    </xf>
    <xf numFmtId="0" fontId="23" fillId="37" borderId="11" xfId="0" applyFont="1" applyFill="1" applyBorder="1">
      <alignment vertical="center"/>
    </xf>
    <xf numFmtId="38" fontId="23" fillId="37" borderId="28" xfId="42" applyFont="1" applyFill="1" applyBorder="1">
      <alignment vertical="center"/>
    </xf>
    <xf numFmtId="3" fontId="23" fillId="37" borderId="10" xfId="0" applyNumberFormat="1" applyFont="1" applyFill="1" applyBorder="1">
      <alignment vertical="center"/>
    </xf>
    <xf numFmtId="38" fontId="23" fillId="37" borderId="12" xfId="42" applyFont="1" applyFill="1" applyBorder="1">
      <alignment vertical="center"/>
    </xf>
    <xf numFmtId="3" fontId="23" fillId="37" borderId="10" xfId="42" applyNumberFormat="1" applyFont="1" applyFill="1" applyBorder="1">
      <alignment vertical="center"/>
    </xf>
    <xf numFmtId="0" fontId="36" fillId="37" borderId="11" xfId="0" applyFont="1" applyFill="1" applyBorder="1" applyAlignment="1">
      <alignment vertical="center" wrapText="1"/>
    </xf>
    <xf numFmtId="0" fontId="36" fillId="37" borderId="18" xfId="0" applyFont="1" applyFill="1" applyBorder="1" applyAlignment="1">
      <alignment vertical="center" wrapText="1"/>
    </xf>
    <xf numFmtId="0" fontId="35" fillId="36" borderId="18" xfId="0" applyFont="1" applyFill="1" applyBorder="1" applyAlignment="1">
      <alignment vertical="center"/>
    </xf>
    <xf numFmtId="0" fontId="36" fillId="37" borderId="18" xfId="0" applyFont="1" applyFill="1" applyBorder="1" applyAlignment="1">
      <alignment vertical="center"/>
    </xf>
    <xf numFmtId="0" fontId="25" fillId="36" borderId="29" xfId="0" applyFont="1" applyFill="1" applyBorder="1">
      <alignment vertical="center"/>
    </xf>
    <xf numFmtId="0" fontId="26" fillId="36" borderId="10" xfId="0" applyFont="1" applyFill="1" applyBorder="1" applyAlignment="1">
      <alignment vertical="center"/>
    </xf>
    <xf numFmtId="0" fontId="26" fillId="36" borderId="10" xfId="0" applyFont="1" applyFill="1" applyBorder="1" applyAlignment="1">
      <alignment horizontal="left" vertical="center"/>
    </xf>
    <xf numFmtId="38" fontId="24" fillId="36" borderId="12" xfId="42" applyFont="1" applyFill="1" applyBorder="1">
      <alignment vertical="center"/>
    </xf>
    <xf numFmtId="0" fontId="29" fillId="34" borderId="10" xfId="0" applyFont="1" applyFill="1" applyBorder="1" applyAlignment="1">
      <alignment vertical="center"/>
    </xf>
    <xf numFmtId="0" fontId="29" fillId="34" borderId="10" xfId="0" applyFont="1" applyFill="1" applyBorder="1" applyAlignment="1">
      <alignment horizontal="center" vertical="center"/>
    </xf>
    <xf numFmtId="3" fontId="29" fillId="34" borderId="10" xfId="0" applyNumberFormat="1" applyFont="1" applyFill="1" applyBorder="1">
      <alignment vertical="center"/>
    </xf>
    <xf numFmtId="38" fontId="30" fillId="34" borderId="10" xfId="42" applyFont="1" applyFill="1" applyBorder="1">
      <alignment vertical="center"/>
    </xf>
    <xf numFmtId="0" fontId="35" fillId="34" borderId="10" xfId="0" applyFont="1" applyFill="1" applyBorder="1" applyAlignment="1">
      <alignment vertical="center" wrapText="1"/>
    </xf>
    <xf numFmtId="0" fontId="30" fillId="34" borderId="11" xfId="0" applyFont="1" applyFill="1" applyBorder="1">
      <alignment vertical="center"/>
    </xf>
    <xf numFmtId="38" fontId="30" fillId="34" borderId="28" xfId="42" applyFont="1" applyFill="1" applyBorder="1">
      <alignment vertical="center"/>
    </xf>
    <xf numFmtId="3" fontId="30" fillId="34" borderId="10" xfId="0" applyNumberFormat="1" applyFont="1" applyFill="1" applyBorder="1">
      <alignment vertical="center"/>
    </xf>
    <xf numFmtId="38" fontId="30" fillId="34" borderId="12" xfId="42" applyFont="1" applyFill="1" applyBorder="1">
      <alignment vertical="center"/>
    </xf>
    <xf numFmtId="3" fontId="30" fillId="34" borderId="10" xfId="42" applyNumberFormat="1" applyFont="1" applyFill="1" applyBorder="1">
      <alignment vertical="center"/>
    </xf>
    <xf numFmtId="0" fontId="35" fillId="34" borderId="11" xfId="0" applyFont="1" applyFill="1" applyBorder="1" applyAlignment="1">
      <alignment vertical="center" wrapText="1"/>
    </xf>
    <xf numFmtId="0" fontId="35" fillId="34" borderId="10" xfId="0" applyFont="1" applyFill="1" applyBorder="1" applyAlignment="1">
      <alignment vertical="center"/>
    </xf>
    <xf numFmtId="0" fontId="26" fillId="36" borderId="40" xfId="0" applyFont="1" applyFill="1" applyBorder="1" applyAlignment="1">
      <alignment vertical="center"/>
    </xf>
    <xf numFmtId="0" fontId="24" fillId="36" borderId="10" xfId="0" applyFont="1" applyFill="1" applyBorder="1" applyAlignment="1">
      <alignment vertical="center" shrinkToFit="1"/>
    </xf>
    <xf numFmtId="3" fontId="44" fillId="0" borderId="10" xfId="0" applyNumberFormat="1" applyFont="1" applyBorder="1">
      <alignment vertical="center"/>
    </xf>
    <xf numFmtId="0" fontId="47" fillId="0" borderId="0" xfId="0" applyFont="1" applyBorder="1" applyAlignment="1">
      <alignment vertical="center"/>
    </xf>
    <xf numFmtId="0" fontId="48" fillId="35" borderId="27" xfId="0" applyFont="1" applyFill="1" applyBorder="1" applyAlignment="1">
      <alignment vertical="center"/>
    </xf>
    <xf numFmtId="0" fontId="43" fillId="0" borderId="29" xfId="0" applyFont="1" applyBorder="1" applyAlignment="1">
      <alignment vertical="center" wrapText="1"/>
    </xf>
    <xf numFmtId="0" fontId="49" fillId="37" borderId="29" xfId="0" applyFont="1" applyFill="1" applyBorder="1" applyAlignment="1">
      <alignment vertical="center" wrapText="1"/>
    </xf>
    <xf numFmtId="0" fontId="49" fillId="36" borderId="29" xfId="0" applyFont="1" applyFill="1" applyBorder="1" applyAlignment="1">
      <alignment vertical="center" wrapText="1"/>
    </xf>
    <xf numFmtId="0" fontId="43" fillId="0" borderId="29" xfId="0" applyFont="1" applyFill="1" applyBorder="1" applyAlignment="1">
      <alignment vertical="center" wrapText="1"/>
    </xf>
    <xf numFmtId="0" fontId="43" fillId="37" borderId="29" xfId="0" applyFont="1" applyFill="1" applyBorder="1" applyAlignment="1">
      <alignment vertical="center" wrapText="1"/>
    </xf>
    <xf numFmtId="0" fontId="48" fillId="36" borderId="29" xfId="0" applyFont="1" applyFill="1" applyBorder="1">
      <alignment vertical="center"/>
    </xf>
    <xf numFmtId="0" fontId="44" fillId="0" borderId="29" xfId="0" applyFont="1" applyBorder="1">
      <alignment vertical="center"/>
    </xf>
    <xf numFmtId="0" fontId="50" fillId="34" borderId="29" xfId="0" applyFont="1" applyFill="1" applyBorder="1">
      <alignment vertical="center"/>
    </xf>
    <xf numFmtId="0" fontId="44" fillId="0" borderId="0" xfId="0" applyFont="1">
      <alignment vertical="center"/>
    </xf>
    <xf numFmtId="0" fontId="36" fillId="0" borderId="29" xfId="0" applyFont="1" applyBorder="1" applyAlignment="1">
      <alignment vertical="center" wrapText="1"/>
    </xf>
    <xf numFmtId="0" fontId="43" fillId="38" borderId="29" xfId="0" applyFont="1" applyFill="1" applyBorder="1" applyAlignment="1">
      <alignment vertical="center" wrapText="1"/>
    </xf>
    <xf numFmtId="0" fontId="36" fillId="38" borderId="29" xfId="0" applyFont="1" applyFill="1" applyBorder="1" applyAlignment="1">
      <alignment vertical="center" wrapText="1"/>
    </xf>
    <xf numFmtId="0" fontId="36" fillId="37" borderId="29" xfId="0" applyFont="1" applyFill="1" applyBorder="1" applyAlignment="1">
      <alignment vertical="center" wrapText="1"/>
    </xf>
    <xf numFmtId="0" fontId="0" fillId="0" borderId="36" xfId="0" applyFill="1" applyBorder="1">
      <alignment vertical="center"/>
    </xf>
    <xf numFmtId="0" fontId="19" fillId="0" borderId="10" xfId="0" applyFont="1" applyFill="1" applyBorder="1" applyAlignment="1">
      <alignment vertical="center" shrinkToFit="1"/>
    </xf>
    <xf numFmtId="3" fontId="0" fillId="38" borderId="10" xfId="0" applyNumberFormat="1" applyFill="1" applyBorder="1">
      <alignment vertical="center"/>
    </xf>
    <xf numFmtId="0" fontId="24" fillId="37" borderId="17" xfId="0" applyFont="1" applyFill="1" applyBorder="1" applyAlignment="1">
      <alignment horizontal="center" vertical="center" shrinkToFit="1"/>
    </xf>
    <xf numFmtId="0" fontId="0" fillId="37" borderId="0" xfId="0" applyFill="1">
      <alignment vertical="center"/>
    </xf>
    <xf numFmtId="0" fontId="23" fillId="0" borderId="10" xfId="0" applyFont="1" applyBorder="1" applyAlignment="1">
      <alignment vertical="center" shrinkToFit="1"/>
    </xf>
    <xf numFmtId="3" fontId="0" fillId="0" borderId="28" xfId="0" applyNumberFormat="1" applyBorder="1">
      <alignment vertical="center"/>
    </xf>
    <xf numFmtId="0" fontId="44" fillId="38" borderId="29" xfId="0" applyFont="1" applyFill="1" applyBorder="1">
      <alignment vertical="center"/>
    </xf>
    <xf numFmtId="38" fontId="0" fillId="38" borderId="12" xfId="42" applyFont="1" applyFill="1" applyBorder="1">
      <alignment vertical="center"/>
    </xf>
    <xf numFmtId="38" fontId="0" fillId="38" borderId="10" xfId="42" applyFont="1" applyFill="1" applyBorder="1">
      <alignment vertical="center"/>
    </xf>
    <xf numFmtId="0" fontId="33" fillId="38" borderId="18" xfId="0" applyFont="1" applyFill="1" applyBorder="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E9F57B"/>
      <color rgb="FFC61502"/>
      <color rgb="FFF9AB6B"/>
      <color rgb="FFF8A15A"/>
      <color rgb="FFF6903C"/>
      <color rgb="FFF1AF2B"/>
      <color rgb="FFF5C2AD"/>
      <color rgb="FFF69240"/>
      <color rgb="FFE5F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53"/>
  <sheetViews>
    <sheetView tabSelected="1" view="pageBreakPreview" zoomScaleNormal="55" zoomScaleSheetLayoutView="100" workbookViewId="0">
      <pane ySplit="3" topLeftCell="A4" activePane="bottomLeft" state="frozen"/>
      <selection pane="bottomLeft"/>
    </sheetView>
  </sheetViews>
  <sheetFormatPr defaultRowHeight="13.5"/>
  <cols>
    <col min="1" max="1" width="12.75" style="8" customWidth="1"/>
    <col min="2" max="2" width="22.75" style="8" customWidth="1"/>
    <col min="3" max="3" width="22.75" style="8" hidden="1" customWidth="1"/>
    <col min="4" max="5" width="13.5" style="8" customWidth="1"/>
    <col min="6" max="6" width="13.5" style="4" customWidth="1"/>
    <col min="7" max="7" width="26" style="20" customWidth="1"/>
    <col min="8" max="8" width="13.375" customWidth="1"/>
    <col min="9" max="9" width="13.625" style="4" customWidth="1"/>
    <col min="10" max="10" width="13.625" customWidth="1"/>
    <col min="11" max="11" width="13.625" style="175" customWidth="1"/>
    <col min="12" max="20" width="13.625" customWidth="1"/>
  </cols>
  <sheetData>
    <row r="1" spans="1:20" ht="27" customHeight="1" thickBot="1">
      <c r="A1" s="76" t="s">
        <v>422</v>
      </c>
      <c r="B1" s="77"/>
      <c r="C1" s="77"/>
      <c r="D1" s="77"/>
      <c r="E1" s="77"/>
      <c r="F1" s="77"/>
      <c r="G1" s="77"/>
      <c r="H1" s="77"/>
      <c r="I1" s="77"/>
      <c r="J1" s="77"/>
      <c r="K1" s="165"/>
      <c r="L1" s="77"/>
      <c r="M1" s="77"/>
      <c r="N1" s="77"/>
      <c r="O1" s="77"/>
      <c r="P1" s="77"/>
      <c r="Q1" s="77"/>
      <c r="R1" s="77"/>
      <c r="S1" s="77"/>
      <c r="T1" s="77"/>
    </row>
    <row r="2" spans="1:20" ht="29.25" customHeight="1">
      <c r="A2" s="87" t="s">
        <v>209</v>
      </c>
      <c r="B2" s="88" t="s">
        <v>210</v>
      </c>
      <c r="C2" s="88" t="s">
        <v>210</v>
      </c>
      <c r="D2" s="89" t="s">
        <v>420</v>
      </c>
      <c r="E2" s="89" t="s">
        <v>421</v>
      </c>
      <c r="F2" s="90" t="s">
        <v>189</v>
      </c>
      <c r="G2" s="91" t="s">
        <v>211</v>
      </c>
      <c r="H2" s="92" t="s">
        <v>184</v>
      </c>
      <c r="I2" s="78" t="s">
        <v>212</v>
      </c>
      <c r="J2" s="79"/>
      <c r="K2" s="166"/>
      <c r="L2" s="80" t="s">
        <v>213</v>
      </c>
      <c r="M2" s="79"/>
      <c r="N2" s="81"/>
      <c r="O2" s="78" t="s">
        <v>219</v>
      </c>
      <c r="P2" s="79"/>
      <c r="Q2" s="82"/>
      <c r="R2" s="78" t="s">
        <v>214</v>
      </c>
      <c r="S2" s="79"/>
      <c r="T2" s="82"/>
    </row>
    <row r="3" spans="1:20" ht="19.5" customHeight="1" thickBot="1">
      <c r="A3" s="93"/>
      <c r="B3" s="95"/>
      <c r="C3" s="95"/>
      <c r="D3" s="94"/>
      <c r="E3" s="94"/>
      <c r="F3" s="96"/>
      <c r="G3" s="97"/>
      <c r="H3" s="98"/>
      <c r="I3" s="99" t="s">
        <v>190</v>
      </c>
      <c r="J3" s="100" t="s">
        <v>191</v>
      </c>
      <c r="K3" s="101" t="s">
        <v>192</v>
      </c>
      <c r="L3" s="102" t="s">
        <v>215</v>
      </c>
      <c r="M3" s="100" t="s">
        <v>217</v>
      </c>
      <c r="N3" s="103" t="s">
        <v>192</v>
      </c>
      <c r="O3" s="104" t="s">
        <v>216</v>
      </c>
      <c r="P3" s="100" t="s">
        <v>218</v>
      </c>
      <c r="Q3" s="105" t="s">
        <v>192</v>
      </c>
      <c r="R3" s="104" t="s">
        <v>224</v>
      </c>
      <c r="S3" s="100" t="s">
        <v>225</v>
      </c>
      <c r="T3" s="105" t="s">
        <v>192</v>
      </c>
    </row>
    <row r="4" spans="1:20" ht="30" customHeight="1">
      <c r="A4" s="18" t="s">
        <v>0</v>
      </c>
      <c r="B4" s="180" t="s">
        <v>1</v>
      </c>
      <c r="C4" s="71"/>
      <c r="D4" s="72">
        <v>873462</v>
      </c>
      <c r="E4" s="2">
        <v>861124</v>
      </c>
      <c r="F4" s="3">
        <f>E4-D4</f>
        <v>-12338</v>
      </c>
      <c r="G4" s="106" t="s">
        <v>268</v>
      </c>
      <c r="H4" s="10"/>
      <c r="I4" s="24">
        <v>856417</v>
      </c>
      <c r="J4" s="1">
        <f>I4-E4</f>
        <v>-4707</v>
      </c>
      <c r="K4" s="28" t="s">
        <v>388</v>
      </c>
      <c r="L4" s="70">
        <v>856417</v>
      </c>
      <c r="M4" s="37">
        <f t="shared" ref="M4:M9" si="0">L4-I4</f>
        <v>0</v>
      </c>
      <c r="N4" s="33"/>
      <c r="O4" s="24">
        <v>856417</v>
      </c>
      <c r="P4" s="107">
        <f>O4-L4</f>
        <v>0</v>
      </c>
      <c r="Q4" s="45"/>
      <c r="R4" s="24">
        <v>856417</v>
      </c>
      <c r="S4" s="107">
        <f>R4-O4</f>
        <v>0</v>
      </c>
      <c r="T4" s="45"/>
    </row>
    <row r="5" spans="1:20" ht="30" customHeight="1">
      <c r="A5" s="73"/>
      <c r="B5" s="180" t="s">
        <v>2</v>
      </c>
      <c r="C5" s="71"/>
      <c r="D5" s="72">
        <v>3823</v>
      </c>
      <c r="E5" s="1">
        <v>3996</v>
      </c>
      <c r="F5" s="3">
        <f t="shared" ref="F5:F71" si="1">E5-D5</f>
        <v>173</v>
      </c>
      <c r="G5" s="60" t="s">
        <v>269</v>
      </c>
      <c r="H5" s="10"/>
      <c r="I5" s="24">
        <v>3996</v>
      </c>
      <c r="J5" s="1">
        <f t="shared" ref="J5:J9" si="2">I5-E5</f>
        <v>0</v>
      </c>
      <c r="K5" s="167"/>
      <c r="L5" s="24">
        <v>3996</v>
      </c>
      <c r="M5" s="37">
        <f t="shared" si="0"/>
        <v>0</v>
      </c>
      <c r="N5" s="33"/>
      <c r="O5" s="24">
        <v>3996</v>
      </c>
      <c r="P5" s="3">
        <f t="shared" ref="P5:P72" si="3">O5-L5</f>
        <v>0</v>
      </c>
      <c r="Q5" s="45"/>
      <c r="R5" s="24">
        <v>3996</v>
      </c>
      <c r="S5" s="3">
        <f t="shared" ref="S5:S72" si="4">R5-O5</f>
        <v>0</v>
      </c>
      <c r="T5" s="45"/>
    </row>
    <row r="6" spans="1:20" ht="30" customHeight="1">
      <c r="A6" s="73"/>
      <c r="B6" s="180" t="s">
        <v>3</v>
      </c>
      <c r="C6" s="71"/>
      <c r="D6" s="72">
        <v>5583</v>
      </c>
      <c r="E6" s="1">
        <v>5640</v>
      </c>
      <c r="F6" s="3">
        <f>E6-D6</f>
        <v>57</v>
      </c>
      <c r="G6" s="60" t="s">
        <v>270</v>
      </c>
      <c r="H6" s="10"/>
      <c r="I6" s="24">
        <v>5623</v>
      </c>
      <c r="J6" s="1">
        <f t="shared" si="2"/>
        <v>-17</v>
      </c>
      <c r="K6" s="167"/>
      <c r="L6" s="24">
        <v>5623</v>
      </c>
      <c r="M6" s="37">
        <f t="shared" si="0"/>
        <v>0</v>
      </c>
      <c r="N6" s="33"/>
      <c r="O6" s="24">
        <v>5623</v>
      </c>
      <c r="P6" s="3">
        <f t="shared" si="3"/>
        <v>0</v>
      </c>
      <c r="Q6" s="45"/>
      <c r="R6" s="24">
        <v>5623</v>
      </c>
      <c r="S6" s="3">
        <f t="shared" si="4"/>
        <v>0</v>
      </c>
      <c r="T6" s="45"/>
    </row>
    <row r="7" spans="1:20" ht="30" customHeight="1">
      <c r="A7" s="73"/>
      <c r="B7" s="180" t="s">
        <v>4</v>
      </c>
      <c r="C7" s="71"/>
      <c r="D7" s="72">
        <v>18982</v>
      </c>
      <c r="E7" s="1">
        <v>13650</v>
      </c>
      <c r="F7" s="3">
        <f t="shared" si="1"/>
        <v>-5332</v>
      </c>
      <c r="G7" s="60" t="s">
        <v>496</v>
      </c>
      <c r="H7" s="10"/>
      <c r="I7" s="24">
        <v>13080</v>
      </c>
      <c r="J7" s="1">
        <f t="shared" si="2"/>
        <v>-570</v>
      </c>
      <c r="K7" s="176" t="s">
        <v>467</v>
      </c>
      <c r="L7" s="24">
        <v>13080</v>
      </c>
      <c r="M7" s="37">
        <f t="shared" si="0"/>
        <v>0</v>
      </c>
      <c r="N7" s="33"/>
      <c r="O7" s="24">
        <v>13080</v>
      </c>
      <c r="P7" s="3">
        <f t="shared" si="3"/>
        <v>0</v>
      </c>
      <c r="Q7" s="45"/>
      <c r="R7" s="24">
        <v>13080</v>
      </c>
      <c r="S7" s="3">
        <f t="shared" si="4"/>
        <v>0</v>
      </c>
      <c r="T7" s="45"/>
    </row>
    <row r="8" spans="1:20" ht="30" customHeight="1">
      <c r="A8" s="73"/>
      <c r="B8" s="180" t="s">
        <v>418</v>
      </c>
      <c r="C8" s="71"/>
      <c r="D8" s="72">
        <v>13067</v>
      </c>
      <c r="E8" s="1">
        <v>15584</v>
      </c>
      <c r="F8" s="3">
        <f t="shared" si="1"/>
        <v>2517</v>
      </c>
      <c r="G8" s="60" t="s">
        <v>495</v>
      </c>
      <c r="H8" s="10"/>
      <c r="I8" s="24">
        <v>15418</v>
      </c>
      <c r="J8" s="1">
        <f t="shared" si="2"/>
        <v>-166</v>
      </c>
      <c r="K8" s="167"/>
      <c r="L8" s="24">
        <v>15418</v>
      </c>
      <c r="M8" s="37">
        <f t="shared" si="0"/>
        <v>0</v>
      </c>
      <c r="N8" s="33"/>
      <c r="O8" s="24">
        <v>15418</v>
      </c>
      <c r="P8" s="3">
        <f t="shared" si="3"/>
        <v>0</v>
      </c>
      <c r="Q8" s="45"/>
      <c r="R8" s="24">
        <v>15418</v>
      </c>
      <c r="S8" s="3">
        <f t="shared" si="4"/>
        <v>0</v>
      </c>
      <c r="T8" s="45"/>
    </row>
    <row r="9" spans="1:20" ht="30" customHeight="1">
      <c r="A9" s="73"/>
      <c r="B9" s="180" t="s">
        <v>419</v>
      </c>
      <c r="C9" s="71"/>
      <c r="D9" s="72">
        <v>1652</v>
      </c>
      <c r="E9" s="1">
        <v>5177</v>
      </c>
      <c r="F9" s="3">
        <f t="shared" si="1"/>
        <v>3525</v>
      </c>
      <c r="G9" s="60" t="s">
        <v>497</v>
      </c>
      <c r="H9" s="10"/>
      <c r="I9" s="24">
        <v>5163</v>
      </c>
      <c r="J9" s="1">
        <f t="shared" si="2"/>
        <v>-14</v>
      </c>
      <c r="K9" s="167"/>
      <c r="L9" s="24">
        <v>5163</v>
      </c>
      <c r="M9" s="37">
        <f t="shared" si="0"/>
        <v>0</v>
      </c>
      <c r="N9" s="33"/>
      <c r="O9" s="24">
        <v>5163</v>
      </c>
      <c r="P9" s="3">
        <f t="shared" si="3"/>
        <v>0</v>
      </c>
      <c r="Q9" s="45"/>
      <c r="R9" s="24">
        <v>5163</v>
      </c>
      <c r="S9" s="3">
        <f t="shared" si="4"/>
        <v>0</v>
      </c>
      <c r="T9" s="45"/>
    </row>
    <row r="10" spans="1:20" ht="30" hidden="1" customHeight="1">
      <c r="A10" s="73"/>
      <c r="B10" s="6"/>
      <c r="C10" s="6"/>
      <c r="D10" s="72"/>
      <c r="E10" s="2"/>
      <c r="F10" s="3"/>
      <c r="G10" s="60"/>
      <c r="H10" s="10"/>
      <c r="I10" s="24"/>
      <c r="J10" s="1"/>
      <c r="K10" s="167"/>
      <c r="L10" s="24"/>
      <c r="M10" s="37">
        <f t="shared" ref="M10:M62" si="5">L10-I10</f>
        <v>0</v>
      </c>
      <c r="N10" s="33"/>
      <c r="O10" s="24"/>
      <c r="P10" s="3">
        <f t="shared" si="3"/>
        <v>0</v>
      </c>
      <c r="Q10" s="45"/>
      <c r="R10" s="24"/>
      <c r="S10" s="3">
        <f t="shared" si="4"/>
        <v>0</v>
      </c>
      <c r="T10" s="45"/>
    </row>
    <row r="11" spans="1:20" ht="30" customHeight="1">
      <c r="A11" s="73"/>
      <c r="B11" s="16" t="s">
        <v>5</v>
      </c>
      <c r="C11" s="16"/>
      <c r="D11" s="11">
        <f>SUM(D4:D10)</f>
        <v>916569</v>
      </c>
      <c r="E11" s="11">
        <f>SUM(E4:E10)</f>
        <v>905171</v>
      </c>
      <c r="F11" s="12">
        <f t="shared" si="1"/>
        <v>-11398</v>
      </c>
      <c r="G11" s="61"/>
      <c r="H11" s="13"/>
      <c r="I11" s="25">
        <f>SUM(I4:I10)</f>
        <v>899697</v>
      </c>
      <c r="J11" s="14">
        <f t="shared" ref="J11:J63" si="6">I11-E11</f>
        <v>-5474</v>
      </c>
      <c r="K11" s="168"/>
      <c r="L11" s="31">
        <f>SUM(L4:L10)</f>
        <v>899697</v>
      </c>
      <c r="M11" s="38">
        <f t="shared" si="5"/>
        <v>0</v>
      </c>
      <c r="N11" s="34"/>
      <c r="O11" s="19">
        <f>SUM(O4:O10)</f>
        <v>899697</v>
      </c>
      <c r="P11" s="12">
        <f t="shared" si="3"/>
        <v>0</v>
      </c>
      <c r="Q11" s="46"/>
      <c r="R11" s="19">
        <f>SUM(R4:R10)</f>
        <v>899697</v>
      </c>
      <c r="S11" s="12">
        <f t="shared" si="4"/>
        <v>0</v>
      </c>
      <c r="T11" s="46"/>
    </row>
    <row r="12" spans="1:20" ht="30" customHeight="1">
      <c r="A12" s="73"/>
      <c r="B12" s="181" t="s">
        <v>6</v>
      </c>
      <c r="C12" s="6"/>
      <c r="D12" s="2">
        <v>3758</v>
      </c>
      <c r="E12" s="2">
        <v>49228</v>
      </c>
      <c r="F12" s="3">
        <f t="shared" si="1"/>
        <v>45470</v>
      </c>
      <c r="G12" s="60" t="s">
        <v>498</v>
      </c>
      <c r="H12" s="10"/>
      <c r="I12" s="24">
        <v>49152</v>
      </c>
      <c r="J12" s="1">
        <f>I12-E12</f>
        <v>-76</v>
      </c>
      <c r="K12" s="167"/>
      <c r="L12" s="70">
        <v>49152</v>
      </c>
      <c r="M12" s="37">
        <f t="shared" ref="M12:M20" si="7">L12-I12</f>
        <v>0</v>
      </c>
      <c r="N12" s="33"/>
      <c r="O12" s="24">
        <v>49152</v>
      </c>
      <c r="P12" s="3">
        <f t="shared" si="3"/>
        <v>0</v>
      </c>
      <c r="Q12" s="45"/>
      <c r="R12" s="24">
        <v>49152</v>
      </c>
      <c r="S12" s="3">
        <f t="shared" si="4"/>
        <v>0</v>
      </c>
      <c r="T12" s="45"/>
    </row>
    <row r="13" spans="1:20" ht="30" customHeight="1">
      <c r="A13" s="73"/>
      <c r="B13" s="181" t="s">
        <v>233</v>
      </c>
      <c r="C13" s="6"/>
      <c r="D13" s="2">
        <v>78239</v>
      </c>
      <c r="E13" s="2">
        <v>87743</v>
      </c>
      <c r="F13" s="3">
        <f>E13-D13</f>
        <v>9504</v>
      </c>
      <c r="G13" s="60" t="s">
        <v>499</v>
      </c>
      <c r="H13" s="10"/>
      <c r="I13" s="24">
        <v>88723</v>
      </c>
      <c r="J13" s="1">
        <f>I13-E13</f>
        <v>980</v>
      </c>
      <c r="K13" s="176" t="s">
        <v>449</v>
      </c>
      <c r="L13" s="186">
        <v>88723</v>
      </c>
      <c r="M13" s="37">
        <f t="shared" si="7"/>
        <v>0</v>
      </c>
      <c r="N13" s="33"/>
      <c r="O13" s="24">
        <v>88723</v>
      </c>
      <c r="P13" s="3">
        <f>O13-L13</f>
        <v>0</v>
      </c>
      <c r="Q13" s="45"/>
      <c r="R13" s="24">
        <v>88723</v>
      </c>
      <c r="S13" s="3">
        <f>R13-O13</f>
        <v>0</v>
      </c>
      <c r="T13" s="45"/>
    </row>
    <row r="14" spans="1:20" s="184" customFormat="1" ht="30" customHeight="1">
      <c r="A14" s="73"/>
      <c r="B14" s="16" t="s">
        <v>8</v>
      </c>
      <c r="C14" s="16"/>
      <c r="D14" s="11">
        <f>SUM(D12:D13)</f>
        <v>81997</v>
      </c>
      <c r="E14" s="11">
        <f>SUM(E12:E13)</f>
        <v>136971</v>
      </c>
      <c r="F14" s="12">
        <f t="shared" si="1"/>
        <v>54974</v>
      </c>
      <c r="G14" s="61"/>
      <c r="H14" s="13"/>
      <c r="I14" s="25">
        <f>SUM(I12:I13)</f>
        <v>137875</v>
      </c>
      <c r="J14" s="14">
        <f t="shared" si="6"/>
        <v>904</v>
      </c>
      <c r="K14" s="168"/>
      <c r="L14" s="31">
        <f>SUM(L12:L13)</f>
        <v>137875</v>
      </c>
      <c r="M14" s="38">
        <f t="shared" si="7"/>
        <v>0</v>
      </c>
      <c r="N14" s="34"/>
      <c r="O14" s="31">
        <f>SUM(O12:O13)</f>
        <v>137875</v>
      </c>
      <c r="P14" s="12">
        <f t="shared" si="3"/>
        <v>0</v>
      </c>
      <c r="Q14" s="46"/>
      <c r="R14" s="31">
        <f>SUM(R12:R13)</f>
        <v>137875</v>
      </c>
      <c r="S14" s="12">
        <f t="shared" si="4"/>
        <v>0</v>
      </c>
      <c r="T14" s="46"/>
    </row>
    <row r="15" spans="1:20" ht="30" customHeight="1">
      <c r="A15" s="73"/>
      <c r="B15" s="181" t="s">
        <v>7</v>
      </c>
      <c r="C15" s="6"/>
      <c r="D15" s="2">
        <v>129967</v>
      </c>
      <c r="E15" s="70">
        <v>110172</v>
      </c>
      <c r="F15" s="3">
        <f t="shared" si="1"/>
        <v>-19795</v>
      </c>
      <c r="G15" s="60" t="s">
        <v>250</v>
      </c>
      <c r="H15" s="10"/>
      <c r="I15" s="182">
        <v>106434</v>
      </c>
      <c r="J15" s="1">
        <f>I15-E15</f>
        <v>-3738</v>
      </c>
      <c r="K15" s="176" t="s">
        <v>468</v>
      </c>
      <c r="L15" s="70">
        <v>106847</v>
      </c>
      <c r="M15" s="37">
        <f t="shared" si="7"/>
        <v>413</v>
      </c>
      <c r="N15" s="33" t="s">
        <v>527</v>
      </c>
      <c r="O15" s="24">
        <v>106847</v>
      </c>
      <c r="P15" s="3">
        <f t="shared" si="3"/>
        <v>0</v>
      </c>
      <c r="Q15" s="45"/>
      <c r="R15" s="24">
        <v>106847</v>
      </c>
      <c r="S15" s="3">
        <f t="shared" si="4"/>
        <v>0</v>
      </c>
      <c r="T15" s="45"/>
    </row>
    <row r="16" spans="1:20" s="184" customFormat="1" ht="30" customHeight="1">
      <c r="A16" s="73"/>
      <c r="B16" s="16" t="s">
        <v>238</v>
      </c>
      <c r="C16" s="16"/>
      <c r="D16" s="11">
        <f>SUM(D15)</f>
        <v>129967</v>
      </c>
      <c r="E16" s="11">
        <f>SUM(E15)</f>
        <v>110172</v>
      </c>
      <c r="F16" s="12">
        <f t="shared" si="1"/>
        <v>-19795</v>
      </c>
      <c r="G16" s="61"/>
      <c r="H16" s="13"/>
      <c r="I16" s="25">
        <f>SUM(I15)</f>
        <v>106434</v>
      </c>
      <c r="J16" s="14">
        <f t="shared" si="6"/>
        <v>-3738</v>
      </c>
      <c r="K16" s="168"/>
      <c r="L16" s="31">
        <f>SUM(L15)</f>
        <v>106847</v>
      </c>
      <c r="M16" s="38">
        <f t="shared" si="7"/>
        <v>413</v>
      </c>
      <c r="N16" s="34"/>
      <c r="O16" s="19">
        <f>SUM(O15)</f>
        <v>106847</v>
      </c>
      <c r="P16" s="12">
        <f t="shared" si="3"/>
        <v>0</v>
      </c>
      <c r="Q16" s="46"/>
      <c r="R16" s="19">
        <f>SUM(R15)</f>
        <v>106847</v>
      </c>
      <c r="S16" s="12">
        <f t="shared" si="4"/>
        <v>0</v>
      </c>
      <c r="T16" s="46"/>
    </row>
    <row r="17" spans="1:20" ht="30" customHeight="1">
      <c r="A17" s="73"/>
      <c r="B17" s="181" t="s">
        <v>9</v>
      </c>
      <c r="C17" s="6"/>
      <c r="D17" s="2">
        <v>3705</v>
      </c>
      <c r="E17" s="1">
        <v>3564</v>
      </c>
      <c r="F17" s="3">
        <f t="shared" si="1"/>
        <v>-141</v>
      </c>
      <c r="G17" s="60" t="s">
        <v>385</v>
      </c>
      <c r="H17" s="10"/>
      <c r="I17" s="24">
        <v>3564</v>
      </c>
      <c r="J17" s="1">
        <f t="shared" si="6"/>
        <v>0</v>
      </c>
      <c r="K17" s="167"/>
      <c r="L17" s="30">
        <v>3564</v>
      </c>
      <c r="M17" s="37">
        <f t="shared" si="7"/>
        <v>0</v>
      </c>
      <c r="N17" s="33"/>
      <c r="O17" s="24">
        <v>3544</v>
      </c>
      <c r="P17" s="3">
        <f t="shared" si="3"/>
        <v>-20</v>
      </c>
      <c r="Q17" s="45"/>
      <c r="R17" s="24">
        <v>3544</v>
      </c>
      <c r="S17" s="3">
        <f t="shared" si="4"/>
        <v>0</v>
      </c>
      <c r="T17" s="45"/>
    </row>
    <row r="18" spans="1:20" ht="30" customHeight="1">
      <c r="A18" s="73"/>
      <c r="B18" s="181" t="s">
        <v>10</v>
      </c>
      <c r="C18" s="6"/>
      <c r="D18" s="2">
        <v>10231</v>
      </c>
      <c r="E18" s="1">
        <v>6467</v>
      </c>
      <c r="F18" s="3">
        <f t="shared" si="1"/>
        <v>-3764</v>
      </c>
      <c r="G18" s="60" t="s">
        <v>386</v>
      </c>
      <c r="H18" s="10"/>
      <c r="I18" s="24">
        <v>6043</v>
      </c>
      <c r="J18" s="1">
        <f t="shared" si="6"/>
        <v>-424</v>
      </c>
      <c r="K18" s="167"/>
      <c r="L18" s="30">
        <v>6043</v>
      </c>
      <c r="M18" s="37">
        <f t="shared" si="7"/>
        <v>0</v>
      </c>
      <c r="N18" s="33"/>
      <c r="O18" s="24">
        <v>6501</v>
      </c>
      <c r="P18" s="3">
        <f t="shared" si="3"/>
        <v>458</v>
      </c>
      <c r="Q18" s="45" t="s">
        <v>414</v>
      </c>
      <c r="R18" s="24">
        <v>6501</v>
      </c>
      <c r="S18" s="3">
        <f t="shared" si="4"/>
        <v>0</v>
      </c>
      <c r="T18" s="45"/>
    </row>
    <row r="19" spans="1:20" ht="30" customHeight="1">
      <c r="A19" s="73"/>
      <c r="B19" s="181" t="s">
        <v>11</v>
      </c>
      <c r="C19" s="6"/>
      <c r="D19" s="2">
        <v>3639</v>
      </c>
      <c r="E19" s="1">
        <v>3841</v>
      </c>
      <c r="F19" s="3">
        <f t="shared" si="1"/>
        <v>202</v>
      </c>
      <c r="G19" s="60" t="s">
        <v>387</v>
      </c>
      <c r="H19" s="10"/>
      <c r="I19" s="24">
        <v>4264</v>
      </c>
      <c r="J19" s="1">
        <f t="shared" si="6"/>
        <v>423</v>
      </c>
      <c r="K19" s="167"/>
      <c r="L19" s="30">
        <v>4264</v>
      </c>
      <c r="M19" s="37">
        <f t="shared" si="7"/>
        <v>0</v>
      </c>
      <c r="N19" s="33"/>
      <c r="O19" s="24">
        <v>4454</v>
      </c>
      <c r="P19" s="3">
        <f t="shared" si="3"/>
        <v>190</v>
      </c>
      <c r="Q19" s="45" t="s">
        <v>414</v>
      </c>
      <c r="R19" s="24">
        <v>4454</v>
      </c>
      <c r="S19" s="3">
        <f t="shared" si="4"/>
        <v>0</v>
      </c>
      <c r="T19" s="45"/>
    </row>
    <row r="20" spans="1:20" s="184" customFormat="1" ht="30" customHeight="1">
      <c r="A20" s="73"/>
      <c r="B20" s="16" t="s">
        <v>12</v>
      </c>
      <c r="C20" s="16"/>
      <c r="D20" s="11">
        <f>SUM(D17:D19)</f>
        <v>17575</v>
      </c>
      <c r="E20" s="11">
        <f>SUM(E17:E19)</f>
        <v>13872</v>
      </c>
      <c r="F20" s="12">
        <f t="shared" si="1"/>
        <v>-3703</v>
      </c>
      <c r="G20" s="61"/>
      <c r="H20" s="13"/>
      <c r="I20" s="25">
        <f>SUM(I17:I19)</f>
        <v>13871</v>
      </c>
      <c r="J20" s="14">
        <f t="shared" si="6"/>
        <v>-1</v>
      </c>
      <c r="K20" s="168"/>
      <c r="L20" s="31">
        <f>SUM(L17:L19)</f>
        <v>13871</v>
      </c>
      <c r="M20" s="38">
        <f t="shared" si="7"/>
        <v>0</v>
      </c>
      <c r="N20" s="34"/>
      <c r="O20" s="19">
        <f>SUM(O17:O19)</f>
        <v>14499</v>
      </c>
      <c r="P20" s="12">
        <f t="shared" si="3"/>
        <v>628</v>
      </c>
      <c r="Q20" s="46"/>
      <c r="R20" s="19">
        <f>SUM(R17:R19)</f>
        <v>14499</v>
      </c>
      <c r="S20" s="12">
        <f t="shared" si="4"/>
        <v>0</v>
      </c>
      <c r="T20" s="46"/>
    </row>
    <row r="21" spans="1:20" ht="30" customHeight="1">
      <c r="A21" s="163" t="s">
        <v>13</v>
      </c>
      <c r="B21" s="108"/>
      <c r="C21" s="109"/>
      <c r="D21" s="110">
        <f>D11+D14+D16++D20</f>
        <v>1146108</v>
      </c>
      <c r="E21" s="110">
        <f>E11+E14+E16++E20</f>
        <v>1166186</v>
      </c>
      <c r="F21" s="111">
        <f t="shared" si="1"/>
        <v>20078</v>
      </c>
      <c r="G21" s="112"/>
      <c r="H21" s="113"/>
      <c r="I21" s="114">
        <f>I11+I14+I16+I20</f>
        <v>1157877</v>
      </c>
      <c r="J21" s="115">
        <f t="shared" si="6"/>
        <v>-8309</v>
      </c>
      <c r="K21" s="169"/>
      <c r="L21" s="114">
        <f>L11+L14+L16+L20</f>
        <v>1158290</v>
      </c>
      <c r="M21" s="117">
        <f t="shared" si="5"/>
        <v>413</v>
      </c>
      <c r="N21" s="118"/>
      <c r="O21" s="114">
        <f>O11+O14+O16+O20</f>
        <v>1158918</v>
      </c>
      <c r="P21" s="111">
        <f t="shared" si="3"/>
        <v>628</v>
      </c>
      <c r="Q21" s="119"/>
      <c r="R21" s="114">
        <f>R11+R14+R16+R20</f>
        <v>1158918</v>
      </c>
      <c r="S21" s="111">
        <f t="shared" si="4"/>
        <v>0</v>
      </c>
      <c r="T21" s="119"/>
    </row>
    <row r="22" spans="1:20" ht="30" customHeight="1">
      <c r="A22" s="73" t="s">
        <v>14</v>
      </c>
      <c r="B22" s="181" t="s">
        <v>15</v>
      </c>
      <c r="C22" s="6"/>
      <c r="D22" s="2">
        <v>23408</v>
      </c>
      <c r="E22" s="1">
        <v>27277</v>
      </c>
      <c r="F22" s="3">
        <f t="shared" si="1"/>
        <v>3869</v>
      </c>
      <c r="G22" s="106" t="s">
        <v>258</v>
      </c>
      <c r="H22" s="10"/>
      <c r="I22" s="24">
        <v>25669</v>
      </c>
      <c r="J22" s="1">
        <f t="shared" si="6"/>
        <v>-1608</v>
      </c>
      <c r="K22" s="176" t="s">
        <v>389</v>
      </c>
      <c r="L22" s="24">
        <v>25669</v>
      </c>
      <c r="M22" s="37">
        <f t="shared" ref="M22:M30" si="8">L22-I22</f>
        <v>0</v>
      </c>
      <c r="N22" s="33"/>
      <c r="O22" s="24">
        <v>25669</v>
      </c>
      <c r="P22" s="3">
        <f t="shared" si="3"/>
        <v>0</v>
      </c>
      <c r="Q22" s="45"/>
      <c r="R22" s="24">
        <v>25669</v>
      </c>
      <c r="S22" s="3">
        <f t="shared" si="4"/>
        <v>0</v>
      </c>
      <c r="T22" s="45"/>
    </row>
    <row r="23" spans="1:20" ht="30" customHeight="1">
      <c r="A23" s="73"/>
      <c r="B23" s="181" t="s">
        <v>16</v>
      </c>
      <c r="C23" s="6"/>
      <c r="D23" s="2">
        <v>3733</v>
      </c>
      <c r="E23" s="1">
        <v>3460</v>
      </c>
      <c r="F23" s="3">
        <f t="shared" si="1"/>
        <v>-273</v>
      </c>
      <c r="G23" s="60" t="s">
        <v>518</v>
      </c>
      <c r="H23" s="10"/>
      <c r="I23" s="24">
        <v>3316</v>
      </c>
      <c r="J23" s="1">
        <f t="shared" si="6"/>
        <v>-144</v>
      </c>
      <c r="K23" s="167"/>
      <c r="L23" s="24">
        <v>3316</v>
      </c>
      <c r="M23" s="37">
        <f t="shared" si="8"/>
        <v>0</v>
      </c>
      <c r="N23" s="33"/>
      <c r="O23" s="24">
        <v>3316</v>
      </c>
      <c r="P23" s="3">
        <f t="shared" si="3"/>
        <v>0</v>
      </c>
      <c r="Q23" s="45"/>
      <c r="R23" s="24">
        <v>3316</v>
      </c>
      <c r="S23" s="3">
        <f t="shared" si="4"/>
        <v>0</v>
      </c>
      <c r="T23" s="45"/>
    </row>
    <row r="24" spans="1:20" ht="30" customHeight="1">
      <c r="A24" s="73"/>
      <c r="B24" s="181" t="s">
        <v>17</v>
      </c>
      <c r="C24" s="6"/>
      <c r="D24" s="2">
        <v>29014</v>
      </c>
      <c r="E24" s="1">
        <v>27544</v>
      </c>
      <c r="F24" s="3">
        <f t="shared" si="1"/>
        <v>-1470</v>
      </c>
      <c r="G24" s="60" t="s">
        <v>259</v>
      </c>
      <c r="H24" s="10"/>
      <c r="I24" s="24">
        <v>26498</v>
      </c>
      <c r="J24" s="1">
        <f t="shared" si="6"/>
        <v>-1046</v>
      </c>
      <c r="K24" s="176" t="s">
        <v>432</v>
      </c>
      <c r="L24" s="24">
        <v>26498</v>
      </c>
      <c r="M24" s="37">
        <f t="shared" si="8"/>
        <v>0</v>
      </c>
      <c r="N24" s="33"/>
      <c r="O24" s="24">
        <v>26498</v>
      </c>
      <c r="P24" s="3">
        <f t="shared" si="3"/>
        <v>0</v>
      </c>
      <c r="Q24" s="45"/>
      <c r="R24" s="24">
        <v>26498</v>
      </c>
      <c r="S24" s="3">
        <f t="shared" si="4"/>
        <v>0</v>
      </c>
      <c r="T24" s="45"/>
    </row>
    <row r="25" spans="1:20" ht="30" customHeight="1">
      <c r="A25" s="73"/>
      <c r="B25" s="181" t="s">
        <v>18</v>
      </c>
      <c r="C25" s="6"/>
      <c r="D25" s="2">
        <v>151195</v>
      </c>
      <c r="E25" s="1">
        <v>293384</v>
      </c>
      <c r="F25" s="3">
        <f t="shared" si="1"/>
        <v>142189</v>
      </c>
      <c r="G25" s="60" t="s">
        <v>260</v>
      </c>
      <c r="H25" s="10"/>
      <c r="I25" s="24">
        <v>279813</v>
      </c>
      <c r="J25" s="1">
        <f t="shared" si="6"/>
        <v>-13571</v>
      </c>
      <c r="K25" s="176" t="s">
        <v>390</v>
      </c>
      <c r="L25" s="24">
        <v>279813</v>
      </c>
      <c r="M25" s="37">
        <f t="shared" si="8"/>
        <v>0</v>
      </c>
      <c r="N25" s="33"/>
      <c r="O25" s="24">
        <v>279813</v>
      </c>
      <c r="P25" s="3">
        <f t="shared" si="3"/>
        <v>0</v>
      </c>
      <c r="Q25" s="45"/>
      <c r="R25" s="24">
        <v>279813</v>
      </c>
      <c r="S25" s="3">
        <f t="shared" si="4"/>
        <v>0</v>
      </c>
      <c r="T25" s="45"/>
    </row>
    <row r="26" spans="1:20" ht="30" customHeight="1">
      <c r="A26" s="73"/>
      <c r="B26" s="181" t="s">
        <v>19</v>
      </c>
      <c r="C26" s="6"/>
      <c r="D26" s="2">
        <v>46774</v>
      </c>
      <c r="E26" s="1">
        <v>33541</v>
      </c>
      <c r="F26" s="3">
        <f t="shared" si="1"/>
        <v>-13233</v>
      </c>
      <c r="G26" s="62" t="s">
        <v>264</v>
      </c>
      <c r="H26" s="10"/>
      <c r="I26" s="24">
        <v>32794</v>
      </c>
      <c r="J26" s="1">
        <f t="shared" si="6"/>
        <v>-747</v>
      </c>
      <c r="K26" s="176" t="s">
        <v>433</v>
      </c>
      <c r="L26" s="24">
        <v>32794</v>
      </c>
      <c r="M26" s="37">
        <f t="shared" si="8"/>
        <v>0</v>
      </c>
      <c r="N26" s="33"/>
      <c r="O26" s="24">
        <v>32794</v>
      </c>
      <c r="P26" s="3">
        <f t="shared" si="3"/>
        <v>0</v>
      </c>
      <c r="Q26" s="45"/>
      <c r="R26" s="24">
        <v>32794</v>
      </c>
      <c r="S26" s="3">
        <f t="shared" si="4"/>
        <v>0</v>
      </c>
      <c r="T26" s="45"/>
    </row>
    <row r="27" spans="1:20" ht="30" customHeight="1">
      <c r="A27" s="73"/>
      <c r="B27" s="181" t="s">
        <v>20</v>
      </c>
      <c r="C27" s="6"/>
      <c r="D27" s="2">
        <v>11163</v>
      </c>
      <c r="E27" s="1">
        <v>12814</v>
      </c>
      <c r="F27" s="3">
        <f t="shared" si="1"/>
        <v>1651</v>
      </c>
      <c r="G27" s="62" t="s">
        <v>500</v>
      </c>
      <c r="H27" s="10"/>
      <c r="I27" s="24">
        <v>12730</v>
      </c>
      <c r="J27" s="1">
        <f t="shared" si="6"/>
        <v>-84</v>
      </c>
      <c r="K27" s="167"/>
      <c r="L27" s="24">
        <v>12730</v>
      </c>
      <c r="M27" s="37">
        <f t="shared" si="8"/>
        <v>0</v>
      </c>
      <c r="N27" s="33"/>
      <c r="O27" s="24">
        <v>12730</v>
      </c>
      <c r="P27" s="3">
        <f t="shared" si="3"/>
        <v>0</v>
      </c>
      <c r="Q27" s="45"/>
      <c r="R27" s="24">
        <v>12730</v>
      </c>
      <c r="S27" s="3">
        <f t="shared" si="4"/>
        <v>0</v>
      </c>
      <c r="T27" s="45"/>
    </row>
    <row r="28" spans="1:20" ht="30" customHeight="1">
      <c r="A28" s="73"/>
      <c r="B28" s="181" t="s">
        <v>21</v>
      </c>
      <c r="C28" s="6"/>
      <c r="D28" s="7">
        <v>248</v>
      </c>
      <c r="E28" s="75">
        <v>316</v>
      </c>
      <c r="F28" s="3">
        <f t="shared" si="1"/>
        <v>68</v>
      </c>
      <c r="G28" s="62" t="s">
        <v>261</v>
      </c>
      <c r="H28" s="10"/>
      <c r="I28" s="24">
        <v>308</v>
      </c>
      <c r="J28" s="1">
        <f t="shared" si="6"/>
        <v>-8</v>
      </c>
      <c r="K28" s="167"/>
      <c r="L28" s="24">
        <v>308</v>
      </c>
      <c r="M28" s="37">
        <f t="shared" si="8"/>
        <v>0</v>
      </c>
      <c r="N28" s="33"/>
      <c r="O28" s="24">
        <v>308</v>
      </c>
      <c r="P28" s="3">
        <f t="shared" si="3"/>
        <v>0</v>
      </c>
      <c r="Q28" s="45"/>
      <c r="R28" s="24">
        <v>308</v>
      </c>
      <c r="S28" s="3">
        <f t="shared" si="4"/>
        <v>0</v>
      </c>
      <c r="T28" s="45"/>
    </row>
    <row r="29" spans="1:20" ht="30" customHeight="1">
      <c r="A29" s="73"/>
      <c r="B29" s="181" t="s">
        <v>23</v>
      </c>
      <c r="C29" s="6"/>
      <c r="D29" s="2">
        <v>1927</v>
      </c>
      <c r="E29" s="1">
        <v>1385</v>
      </c>
      <c r="F29" s="3">
        <f t="shared" si="1"/>
        <v>-542</v>
      </c>
      <c r="G29" s="62" t="s">
        <v>262</v>
      </c>
      <c r="H29" s="10"/>
      <c r="I29" s="24">
        <v>1501</v>
      </c>
      <c r="J29" s="1">
        <f t="shared" si="6"/>
        <v>116</v>
      </c>
      <c r="K29" s="167"/>
      <c r="L29" s="24">
        <v>1501</v>
      </c>
      <c r="M29" s="37">
        <f t="shared" si="8"/>
        <v>0</v>
      </c>
      <c r="N29" s="33"/>
      <c r="O29" s="24">
        <v>1501</v>
      </c>
      <c r="P29" s="3">
        <f t="shared" si="3"/>
        <v>0</v>
      </c>
      <c r="Q29" s="45"/>
      <c r="R29" s="24">
        <v>1501</v>
      </c>
      <c r="S29" s="3">
        <f t="shared" si="4"/>
        <v>0</v>
      </c>
      <c r="T29" s="45"/>
    </row>
    <row r="30" spans="1:20" ht="30" customHeight="1">
      <c r="A30" s="73"/>
      <c r="B30" s="181" t="s">
        <v>24</v>
      </c>
      <c r="C30" s="6"/>
      <c r="D30" s="2">
        <v>179</v>
      </c>
      <c r="E30" s="75">
        <v>157</v>
      </c>
      <c r="F30" s="3">
        <f t="shared" si="1"/>
        <v>-22</v>
      </c>
      <c r="G30" s="62" t="s">
        <v>263</v>
      </c>
      <c r="H30" s="10"/>
      <c r="I30" s="24">
        <v>147</v>
      </c>
      <c r="J30" s="1">
        <f t="shared" si="6"/>
        <v>-10</v>
      </c>
      <c r="K30" s="167"/>
      <c r="L30" s="24">
        <v>147</v>
      </c>
      <c r="M30" s="37">
        <f t="shared" si="8"/>
        <v>0</v>
      </c>
      <c r="N30" s="33"/>
      <c r="O30" s="24">
        <v>147</v>
      </c>
      <c r="P30" s="3">
        <f t="shared" si="3"/>
        <v>0</v>
      </c>
      <c r="Q30" s="45"/>
      <c r="R30" s="24">
        <v>147</v>
      </c>
      <c r="S30" s="3">
        <f t="shared" si="4"/>
        <v>0</v>
      </c>
      <c r="T30" s="45"/>
    </row>
    <row r="31" spans="1:20" ht="30" customHeight="1">
      <c r="A31" s="73"/>
      <c r="B31" s="185" t="s">
        <v>228</v>
      </c>
      <c r="C31" s="6"/>
      <c r="D31" s="49">
        <v>21634</v>
      </c>
      <c r="E31" s="49">
        <v>0</v>
      </c>
      <c r="F31" s="3">
        <f t="shared" si="1"/>
        <v>-21634</v>
      </c>
      <c r="G31" s="60" t="s">
        <v>265</v>
      </c>
      <c r="H31" s="10"/>
      <c r="I31" s="24">
        <v>0</v>
      </c>
      <c r="J31" s="1">
        <f t="shared" si="6"/>
        <v>0</v>
      </c>
      <c r="K31" s="167"/>
      <c r="L31" s="24">
        <v>0</v>
      </c>
      <c r="M31" s="37">
        <f t="shared" si="5"/>
        <v>0</v>
      </c>
      <c r="N31" s="33"/>
      <c r="O31" s="24">
        <v>0</v>
      </c>
      <c r="P31" s="3">
        <f t="shared" si="3"/>
        <v>0</v>
      </c>
      <c r="Q31" s="45"/>
      <c r="R31" s="24">
        <v>0</v>
      </c>
      <c r="S31" s="3">
        <f t="shared" si="4"/>
        <v>0</v>
      </c>
      <c r="T31" s="45"/>
    </row>
    <row r="32" spans="1:20" ht="30" customHeight="1">
      <c r="A32" s="73"/>
      <c r="B32" s="185" t="s">
        <v>227</v>
      </c>
      <c r="C32" s="6"/>
      <c r="D32" s="49">
        <v>62681</v>
      </c>
      <c r="E32" s="49">
        <v>0</v>
      </c>
      <c r="F32" s="3">
        <f t="shared" si="1"/>
        <v>-62681</v>
      </c>
      <c r="G32" s="60" t="s">
        <v>266</v>
      </c>
      <c r="H32" s="10"/>
      <c r="I32" s="24">
        <v>0</v>
      </c>
      <c r="J32" s="1">
        <f t="shared" si="6"/>
        <v>0</v>
      </c>
      <c r="K32" s="167"/>
      <c r="L32" s="24">
        <v>0</v>
      </c>
      <c r="M32" s="37">
        <f t="shared" si="5"/>
        <v>0</v>
      </c>
      <c r="N32" s="33"/>
      <c r="O32" s="24">
        <v>0</v>
      </c>
      <c r="P32" s="3">
        <f t="shared" si="3"/>
        <v>0</v>
      </c>
      <c r="Q32" s="45"/>
      <c r="R32" s="24">
        <v>0</v>
      </c>
      <c r="S32" s="3">
        <f t="shared" si="4"/>
        <v>0</v>
      </c>
      <c r="T32" s="45"/>
    </row>
    <row r="33" spans="1:20" ht="30" customHeight="1">
      <c r="A33" s="73"/>
      <c r="B33" s="185" t="s">
        <v>239</v>
      </c>
      <c r="C33" s="6"/>
      <c r="D33" s="49">
        <v>35366</v>
      </c>
      <c r="E33" s="49">
        <v>0</v>
      </c>
      <c r="F33" s="3">
        <f t="shared" si="1"/>
        <v>-35366</v>
      </c>
      <c r="G33" s="60" t="s">
        <v>267</v>
      </c>
      <c r="H33" s="10"/>
      <c r="I33" s="24">
        <v>0</v>
      </c>
      <c r="J33" s="1">
        <f t="shared" si="6"/>
        <v>0</v>
      </c>
      <c r="K33" s="167"/>
      <c r="L33" s="24">
        <v>0</v>
      </c>
      <c r="M33" s="37">
        <f t="shared" si="5"/>
        <v>0</v>
      </c>
      <c r="N33" s="33"/>
      <c r="O33" s="24">
        <v>0</v>
      </c>
      <c r="P33" s="3">
        <f t="shared" si="3"/>
        <v>0</v>
      </c>
      <c r="Q33" s="45"/>
      <c r="R33" s="24">
        <v>0</v>
      </c>
      <c r="S33" s="3">
        <f t="shared" si="4"/>
        <v>0</v>
      </c>
      <c r="T33" s="45"/>
    </row>
    <row r="34" spans="1:20" s="184" customFormat="1" ht="30" customHeight="1">
      <c r="A34" s="73"/>
      <c r="B34" s="16" t="s">
        <v>221</v>
      </c>
      <c r="C34" s="16"/>
      <c r="D34" s="11">
        <f>SUM(D22:D33)</f>
        <v>387322</v>
      </c>
      <c r="E34" s="11">
        <f>SUM(E22:E33)</f>
        <v>399878</v>
      </c>
      <c r="F34" s="12">
        <f t="shared" si="1"/>
        <v>12556</v>
      </c>
      <c r="G34" s="61"/>
      <c r="H34" s="13"/>
      <c r="I34" s="25">
        <f>SUM(I22:I33)</f>
        <v>382776</v>
      </c>
      <c r="J34" s="14">
        <f t="shared" si="6"/>
        <v>-17102</v>
      </c>
      <c r="K34" s="168"/>
      <c r="L34" s="31">
        <f>SUM(L22:L33)</f>
        <v>382776</v>
      </c>
      <c r="M34" s="38">
        <f>SUM(M22:M33)</f>
        <v>0</v>
      </c>
      <c r="N34" s="34"/>
      <c r="O34" s="19">
        <f>SUM(O22:O33)</f>
        <v>382776</v>
      </c>
      <c r="P34" s="12">
        <f t="shared" si="3"/>
        <v>0</v>
      </c>
      <c r="Q34" s="46"/>
      <c r="R34" s="19">
        <f>SUM(R22:R33)</f>
        <v>382776</v>
      </c>
      <c r="S34" s="12">
        <f t="shared" si="4"/>
        <v>0</v>
      </c>
      <c r="T34" s="46"/>
    </row>
    <row r="35" spans="1:20" ht="30" customHeight="1">
      <c r="A35" s="73"/>
      <c r="B35" s="181" t="s">
        <v>22</v>
      </c>
      <c r="C35" s="6"/>
      <c r="D35" s="49">
        <v>14166</v>
      </c>
      <c r="E35" s="49">
        <v>12052</v>
      </c>
      <c r="F35" s="3">
        <f t="shared" si="1"/>
        <v>-2114</v>
      </c>
      <c r="G35" s="60" t="s">
        <v>251</v>
      </c>
      <c r="H35" s="10"/>
      <c r="I35" s="24">
        <v>13100</v>
      </c>
      <c r="J35" s="1">
        <f t="shared" si="6"/>
        <v>1048</v>
      </c>
      <c r="K35" s="167"/>
      <c r="L35" s="30">
        <v>13100</v>
      </c>
      <c r="M35" s="37">
        <f t="shared" ref="M35:M44" si="9">L35-I35</f>
        <v>0</v>
      </c>
      <c r="N35" s="33"/>
      <c r="O35" s="24">
        <v>13100</v>
      </c>
      <c r="P35" s="3">
        <f t="shared" si="3"/>
        <v>0</v>
      </c>
      <c r="Q35" s="45"/>
      <c r="R35" s="24">
        <v>13100</v>
      </c>
      <c r="S35" s="3">
        <f t="shared" si="4"/>
        <v>0</v>
      </c>
      <c r="T35" s="45"/>
    </row>
    <row r="36" spans="1:20" ht="30" customHeight="1">
      <c r="A36" s="73"/>
      <c r="B36" s="181" t="s">
        <v>25</v>
      </c>
      <c r="C36" s="6"/>
      <c r="D36" s="49">
        <v>17486</v>
      </c>
      <c r="E36" s="49">
        <v>34939</v>
      </c>
      <c r="F36" s="3">
        <f t="shared" si="1"/>
        <v>17453</v>
      </c>
      <c r="G36" s="60" t="s">
        <v>252</v>
      </c>
      <c r="H36" s="10"/>
      <c r="I36" s="24">
        <v>35074</v>
      </c>
      <c r="J36" s="1">
        <f t="shared" si="6"/>
        <v>135</v>
      </c>
      <c r="K36" s="176" t="s">
        <v>393</v>
      </c>
      <c r="L36" s="30">
        <v>34954</v>
      </c>
      <c r="M36" s="37">
        <f t="shared" si="9"/>
        <v>-120</v>
      </c>
      <c r="N36" s="36" t="s">
        <v>520</v>
      </c>
      <c r="O36" s="24">
        <v>34954</v>
      </c>
      <c r="P36" s="3">
        <f t="shared" si="3"/>
        <v>0</v>
      </c>
      <c r="Q36" s="45"/>
      <c r="R36" s="24">
        <v>34954</v>
      </c>
      <c r="S36" s="3">
        <f t="shared" si="4"/>
        <v>0</v>
      </c>
      <c r="T36" s="45"/>
    </row>
    <row r="37" spans="1:20" ht="30" customHeight="1">
      <c r="A37" s="73"/>
      <c r="B37" s="181" t="s">
        <v>26</v>
      </c>
      <c r="C37" s="6"/>
      <c r="D37" s="49">
        <v>2374</v>
      </c>
      <c r="E37" s="49">
        <v>2483</v>
      </c>
      <c r="F37" s="3">
        <f t="shared" si="1"/>
        <v>109</v>
      </c>
      <c r="G37" s="60" t="s">
        <v>253</v>
      </c>
      <c r="H37" s="10"/>
      <c r="I37" s="24">
        <v>2355</v>
      </c>
      <c r="J37" s="1">
        <f t="shared" si="6"/>
        <v>-128</v>
      </c>
      <c r="K37" s="176" t="s">
        <v>400</v>
      </c>
      <c r="L37" s="30">
        <v>2355</v>
      </c>
      <c r="M37" s="37">
        <f t="shared" si="9"/>
        <v>0</v>
      </c>
      <c r="N37" s="33"/>
      <c r="O37" s="24">
        <v>2355</v>
      </c>
      <c r="P37" s="3">
        <f t="shared" si="3"/>
        <v>0</v>
      </c>
      <c r="Q37" s="45"/>
      <c r="R37" s="24">
        <v>2355</v>
      </c>
      <c r="S37" s="3">
        <f t="shared" si="4"/>
        <v>0</v>
      </c>
      <c r="T37" s="45"/>
    </row>
    <row r="38" spans="1:20" ht="30" customHeight="1">
      <c r="A38" s="73"/>
      <c r="B38" s="181" t="s">
        <v>27</v>
      </c>
      <c r="C38" s="6"/>
      <c r="D38" s="49">
        <v>9387</v>
      </c>
      <c r="E38" s="49">
        <v>9449</v>
      </c>
      <c r="F38" s="3">
        <f t="shared" si="1"/>
        <v>62</v>
      </c>
      <c r="G38" s="60" t="s">
        <v>254</v>
      </c>
      <c r="H38" s="10"/>
      <c r="I38" s="24">
        <v>9508</v>
      </c>
      <c r="J38" s="1">
        <f t="shared" si="6"/>
        <v>59</v>
      </c>
      <c r="K38" s="176" t="s">
        <v>439</v>
      </c>
      <c r="L38" s="30">
        <v>9508</v>
      </c>
      <c r="M38" s="37">
        <f t="shared" si="9"/>
        <v>0</v>
      </c>
      <c r="N38" s="33"/>
      <c r="O38" s="24">
        <v>9508</v>
      </c>
      <c r="P38" s="3">
        <f t="shared" si="3"/>
        <v>0</v>
      </c>
      <c r="Q38" s="45"/>
      <c r="R38" s="24">
        <v>9508</v>
      </c>
      <c r="S38" s="3">
        <f t="shared" si="4"/>
        <v>0</v>
      </c>
      <c r="T38" s="45"/>
    </row>
    <row r="39" spans="1:20" ht="30" customHeight="1">
      <c r="A39" s="73"/>
      <c r="B39" s="181" t="s">
        <v>240</v>
      </c>
      <c r="C39" s="6"/>
      <c r="D39" s="49">
        <v>780156</v>
      </c>
      <c r="E39" s="49">
        <v>742774</v>
      </c>
      <c r="F39" s="3">
        <f t="shared" si="1"/>
        <v>-37382</v>
      </c>
      <c r="G39" s="60" t="s">
        <v>513</v>
      </c>
      <c r="H39" s="10"/>
      <c r="I39" s="24">
        <v>753187</v>
      </c>
      <c r="J39" s="1">
        <f t="shared" si="6"/>
        <v>10413</v>
      </c>
      <c r="K39" s="176" t="s">
        <v>440</v>
      </c>
      <c r="L39" s="30">
        <v>753187</v>
      </c>
      <c r="M39" s="37">
        <f t="shared" si="9"/>
        <v>0</v>
      </c>
      <c r="N39" s="33"/>
      <c r="O39" s="24">
        <v>753187</v>
      </c>
      <c r="P39" s="3">
        <f t="shared" si="3"/>
        <v>0</v>
      </c>
      <c r="Q39" s="45"/>
      <c r="R39" s="24">
        <v>753187</v>
      </c>
      <c r="S39" s="3">
        <f t="shared" si="4"/>
        <v>0</v>
      </c>
      <c r="T39" s="45"/>
    </row>
    <row r="40" spans="1:20" ht="30" customHeight="1">
      <c r="A40" s="73"/>
      <c r="B40" s="181" t="s">
        <v>135</v>
      </c>
      <c r="C40" s="6"/>
      <c r="D40" s="49">
        <v>40886</v>
      </c>
      <c r="E40" s="49">
        <v>38385</v>
      </c>
      <c r="F40" s="3">
        <f t="shared" si="1"/>
        <v>-2501</v>
      </c>
      <c r="G40" s="60" t="s">
        <v>255</v>
      </c>
      <c r="H40" s="10"/>
      <c r="I40" s="24">
        <v>37968</v>
      </c>
      <c r="J40" s="1">
        <f t="shared" si="6"/>
        <v>-417</v>
      </c>
      <c r="K40" s="176" t="s">
        <v>441</v>
      </c>
      <c r="L40" s="30">
        <v>37968</v>
      </c>
      <c r="M40" s="37">
        <f t="shared" si="9"/>
        <v>0</v>
      </c>
      <c r="N40" s="33"/>
      <c r="O40" s="24">
        <f>-419+38387</f>
        <v>37968</v>
      </c>
      <c r="P40" s="3">
        <f t="shared" si="3"/>
        <v>0</v>
      </c>
      <c r="Q40" s="190"/>
      <c r="R40" s="24">
        <v>38387</v>
      </c>
      <c r="S40" s="3">
        <f t="shared" si="4"/>
        <v>419</v>
      </c>
      <c r="T40" s="45" t="s">
        <v>546</v>
      </c>
    </row>
    <row r="41" spans="1:20" ht="30" customHeight="1">
      <c r="A41" s="73"/>
      <c r="B41" s="181" t="s">
        <v>136</v>
      </c>
      <c r="C41" s="6"/>
      <c r="D41" s="49">
        <v>35836</v>
      </c>
      <c r="E41" s="49">
        <v>3758</v>
      </c>
      <c r="F41" s="3">
        <f t="shared" si="1"/>
        <v>-32078</v>
      </c>
      <c r="G41" s="60" t="s">
        <v>514</v>
      </c>
      <c r="H41" s="10"/>
      <c r="I41" s="24">
        <v>3758</v>
      </c>
      <c r="J41" s="1">
        <f t="shared" si="6"/>
        <v>0</v>
      </c>
      <c r="K41" s="167"/>
      <c r="L41" s="30">
        <v>3758</v>
      </c>
      <c r="M41" s="37">
        <f t="shared" si="9"/>
        <v>0</v>
      </c>
      <c r="N41" s="33"/>
      <c r="O41" s="24">
        <f>-42020+45778</f>
        <v>3758</v>
      </c>
      <c r="P41" s="3">
        <f t="shared" si="3"/>
        <v>0</v>
      </c>
      <c r="Q41" s="190"/>
      <c r="R41" s="24">
        <v>45778</v>
      </c>
      <c r="S41" s="3">
        <f t="shared" si="4"/>
        <v>42020</v>
      </c>
      <c r="T41" s="45" t="s">
        <v>547</v>
      </c>
    </row>
    <row r="42" spans="1:20" ht="30" customHeight="1">
      <c r="A42" s="73"/>
      <c r="B42" s="181" t="s">
        <v>137</v>
      </c>
      <c r="C42" s="6"/>
      <c r="D42" s="49">
        <v>8654</v>
      </c>
      <c r="E42" s="49">
        <v>6341</v>
      </c>
      <c r="F42" s="3">
        <f t="shared" si="1"/>
        <v>-2313</v>
      </c>
      <c r="G42" s="60" t="s">
        <v>515</v>
      </c>
      <c r="H42" s="10"/>
      <c r="I42" s="24">
        <v>6341</v>
      </c>
      <c r="J42" s="1">
        <f t="shared" si="6"/>
        <v>0</v>
      </c>
      <c r="K42" s="167"/>
      <c r="L42" s="30">
        <v>6341</v>
      </c>
      <c r="M42" s="37">
        <f t="shared" si="9"/>
        <v>0</v>
      </c>
      <c r="N42" s="33"/>
      <c r="O42" s="24">
        <v>6341</v>
      </c>
      <c r="P42" s="3">
        <f t="shared" si="3"/>
        <v>0</v>
      </c>
      <c r="Q42" s="45"/>
      <c r="R42" s="24">
        <v>6341</v>
      </c>
      <c r="S42" s="3">
        <f t="shared" si="4"/>
        <v>0</v>
      </c>
      <c r="T42" s="45"/>
    </row>
    <row r="43" spans="1:20" ht="30" customHeight="1">
      <c r="A43" s="73"/>
      <c r="B43" s="181" t="s">
        <v>28</v>
      </c>
      <c r="C43" s="6"/>
      <c r="D43" s="49">
        <v>16590</v>
      </c>
      <c r="E43" s="49">
        <v>151409</v>
      </c>
      <c r="F43" s="3">
        <f t="shared" si="1"/>
        <v>134819</v>
      </c>
      <c r="G43" s="60" t="s">
        <v>516</v>
      </c>
      <c r="H43" s="10"/>
      <c r="I43" s="24">
        <v>151409</v>
      </c>
      <c r="J43" s="1">
        <f t="shared" si="6"/>
        <v>0</v>
      </c>
      <c r="K43" s="167"/>
      <c r="L43" s="30">
        <v>151270</v>
      </c>
      <c r="M43" s="39">
        <f t="shared" si="9"/>
        <v>-139</v>
      </c>
      <c r="N43" s="36" t="s">
        <v>528</v>
      </c>
      <c r="O43" s="24">
        <v>150748</v>
      </c>
      <c r="P43" s="3">
        <f t="shared" si="3"/>
        <v>-522</v>
      </c>
      <c r="Q43" s="190" t="s">
        <v>541</v>
      </c>
      <c r="R43" s="24">
        <v>150748</v>
      </c>
      <c r="S43" s="3">
        <f t="shared" si="4"/>
        <v>0</v>
      </c>
      <c r="T43" s="45"/>
    </row>
    <row r="44" spans="1:20" ht="30" customHeight="1">
      <c r="A44" s="73"/>
      <c r="B44" s="181" t="s">
        <v>29</v>
      </c>
      <c r="C44" s="6"/>
      <c r="D44" s="49">
        <v>16020</v>
      </c>
      <c r="E44" s="49">
        <v>14544</v>
      </c>
      <c r="F44" s="3">
        <f t="shared" si="1"/>
        <v>-1476</v>
      </c>
      <c r="G44" s="60" t="s">
        <v>517</v>
      </c>
      <c r="H44" s="10"/>
      <c r="I44" s="24">
        <v>14596</v>
      </c>
      <c r="J44" s="1">
        <f t="shared" si="6"/>
        <v>52</v>
      </c>
      <c r="K44" s="176" t="s">
        <v>442</v>
      </c>
      <c r="L44" s="30">
        <v>14596</v>
      </c>
      <c r="M44" s="37">
        <f t="shared" si="9"/>
        <v>0</v>
      </c>
      <c r="N44" s="33"/>
      <c r="O44" s="24">
        <v>14785</v>
      </c>
      <c r="P44" s="3">
        <f t="shared" si="3"/>
        <v>189</v>
      </c>
      <c r="Q44" s="190" t="s">
        <v>548</v>
      </c>
      <c r="R44" s="24">
        <v>14785</v>
      </c>
      <c r="S44" s="3">
        <f t="shared" si="4"/>
        <v>0</v>
      </c>
      <c r="T44" s="45"/>
    </row>
    <row r="45" spans="1:20" s="184" customFormat="1" ht="30" customHeight="1">
      <c r="A45" s="73"/>
      <c r="B45" s="16" t="s">
        <v>501</v>
      </c>
      <c r="C45" s="16"/>
      <c r="D45" s="11">
        <f>SUM(D35:D44)</f>
        <v>941555</v>
      </c>
      <c r="E45" s="11">
        <f>SUM(E35:E44)</f>
        <v>1016134</v>
      </c>
      <c r="F45" s="12">
        <f t="shared" si="1"/>
        <v>74579</v>
      </c>
      <c r="G45" s="61"/>
      <c r="H45" s="13"/>
      <c r="I45" s="25">
        <f>SUM(I35:I44)</f>
        <v>1027296</v>
      </c>
      <c r="J45" s="14">
        <f t="shared" si="6"/>
        <v>11162</v>
      </c>
      <c r="K45" s="168"/>
      <c r="L45" s="31">
        <f>SUM(L35:L44)</f>
        <v>1027037</v>
      </c>
      <c r="M45" s="38">
        <f>SUM(M35:M44)</f>
        <v>-259</v>
      </c>
      <c r="N45" s="34"/>
      <c r="O45" s="19">
        <f>SUM(O35:O44)</f>
        <v>1026704</v>
      </c>
      <c r="P45" s="12">
        <f t="shared" si="3"/>
        <v>-333</v>
      </c>
      <c r="Q45" s="46"/>
      <c r="R45" s="19">
        <f>SUM(R35:R44)</f>
        <v>1069143</v>
      </c>
      <c r="S45" s="12">
        <f t="shared" si="4"/>
        <v>42439</v>
      </c>
      <c r="T45" s="46"/>
    </row>
    <row r="46" spans="1:20" ht="30" customHeight="1">
      <c r="A46" s="73"/>
      <c r="B46" s="181" t="s">
        <v>30</v>
      </c>
      <c r="C46" s="6"/>
      <c r="D46" s="2">
        <v>9999</v>
      </c>
      <c r="E46" s="2">
        <v>5962</v>
      </c>
      <c r="F46" s="3">
        <f t="shared" si="1"/>
        <v>-4037</v>
      </c>
      <c r="G46" s="60" t="s">
        <v>360</v>
      </c>
      <c r="H46" s="10"/>
      <c r="I46" s="24">
        <v>5962</v>
      </c>
      <c r="J46" s="1">
        <f t="shared" si="6"/>
        <v>0</v>
      </c>
      <c r="K46" s="167"/>
      <c r="L46" s="30">
        <v>5962</v>
      </c>
      <c r="M46" s="37">
        <f t="shared" si="5"/>
        <v>0</v>
      </c>
      <c r="N46" s="33"/>
      <c r="O46" s="24">
        <v>5962</v>
      </c>
      <c r="P46" s="3">
        <f t="shared" si="3"/>
        <v>0</v>
      </c>
      <c r="Q46" s="45"/>
      <c r="R46" s="24">
        <v>5962</v>
      </c>
      <c r="S46" s="3">
        <f t="shared" si="4"/>
        <v>0</v>
      </c>
      <c r="T46" s="45"/>
    </row>
    <row r="47" spans="1:20" ht="30" customHeight="1">
      <c r="A47" s="73"/>
      <c r="B47" s="181" t="s">
        <v>31</v>
      </c>
      <c r="C47" s="6"/>
      <c r="D47" s="2">
        <v>34289</v>
      </c>
      <c r="E47" s="2">
        <v>32955</v>
      </c>
      <c r="F47" s="3">
        <f t="shared" si="1"/>
        <v>-1334</v>
      </c>
      <c r="G47" s="60" t="s">
        <v>361</v>
      </c>
      <c r="H47" s="10"/>
      <c r="I47" s="24">
        <v>32955</v>
      </c>
      <c r="J47" s="1">
        <f t="shared" si="6"/>
        <v>0</v>
      </c>
      <c r="K47" s="167"/>
      <c r="L47" s="30">
        <v>32955</v>
      </c>
      <c r="M47" s="37">
        <f t="shared" si="5"/>
        <v>0</v>
      </c>
      <c r="N47" s="33"/>
      <c r="O47" s="24">
        <v>32955</v>
      </c>
      <c r="P47" s="3">
        <f t="shared" si="3"/>
        <v>0</v>
      </c>
      <c r="Q47" s="45"/>
      <c r="R47" s="24">
        <v>32955</v>
      </c>
      <c r="S47" s="3">
        <f t="shared" si="4"/>
        <v>0</v>
      </c>
      <c r="T47" s="45"/>
    </row>
    <row r="48" spans="1:20" ht="30" customHeight="1">
      <c r="A48" s="73"/>
      <c r="B48" s="181" t="s">
        <v>32</v>
      </c>
      <c r="C48" s="6"/>
      <c r="D48" s="2">
        <v>59501</v>
      </c>
      <c r="E48" s="2">
        <v>45724</v>
      </c>
      <c r="F48" s="3">
        <f t="shared" si="1"/>
        <v>-13777</v>
      </c>
      <c r="G48" s="60" t="s">
        <v>362</v>
      </c>
      <c r="H48" s="10"/>
      <c r="I48" s="24">
        <v>46774</v>
      </c>
      <c r="J48" s="1">
        <f t="shared" si="6"/>
        <v>1050</v>
      </c>
      <c r="K48" s="176" t="s">
        <v>469</v>
      </c>
      <c r="L48" s="30">
        <v>46078</v>
      </c>
      <c r="M48" s="37">
        <f t="shared" si="5"/>
        <v>-696</v>
      </c>
      <c r="N48" s="33" t="s">
        <v>529</v>
      </c>
      <c r="O48" s="24">
        <v>46078</v>
      </c>
      <c r="P48" s="3">
        <f t="shared" si="3"/>
        <v>0</v>
      </c>
      <c r="Q48" s="45"/>
      <c r="R48" s="24">
        <v>46078</v>
      </c>
      <c r="S48" s="3">
        <f t="shared" si="4"/>
        <v>0</v>
      </c>
      <c r="T48" s="45"/>
    </row>
    <row r="49" spans="1:20" s="184" customFormat="1" ht="30" customHeight="1">
      <c r="A49" s="73"/>
      <c r="B49" s="16" t="s">
        <v>35</v>
      </c>
      <c r="C49" s="16"/>
      <c r="D49" s="11">
        <f>SUM(D46:D48)</f>
        <v>103789</v>
      </c>
      <c r="E49" s="11">
        <f>SUM(E46:E48)</f>
        <v>84641</v>
      </c>
      <c r="F49" s="12">
        <f t="shared" si="1"/>
        <v>-19148</v>
      </c>
      <c r="G49" s="61"/>
      <c r="H49" s="13"/>
      <c r="I49" s="19">
        <f>SUM(I46:I48)</f>
        <v>85691</v>
      </c>
      <c r="J49" s="14">
        <f t="shared" si="6"/>
        <v>1050</v>
      </c>
      <c r="K49" s="168"/>
      <c r="L49" s="31">
        <f>SUM(L46:L48)</f>
        <v>84995</v>
      </c>
      <c r="M49" s="38">
        <f t="shared" si="5"/>
        <v>-696</v>
      </c>
      <c r="N49" s="34"/>
      <c r="O49" s="19">
        <f>SUM(O46:O48)</f>
        <v>84995</v>
      </c>
      <c r="P49" s="12">
        <f t="shared" si="3"/>
        <v>0</v>
      </c>
      <c r="Q49" s="46"/>
      <c r="R49" s="19">
        <f>SUM(R46:R48)</f>
        <v>84995</v>
      </c>
      <c r="S49" s="12">
        <f t="shared" si="4"/>
        <v>0</v>
      </c>
      <c r="T49" s="46"/>
    </row>
    <row r="50" spans="1:20" ht="30" customHeight="1">
      <c r="A50" s="73"/>
      <c r="B50" s="181" t="s">
        <v>33</v>
      </c>
      <c r="C50" s="6"/>
      <c r="D50" s="2">
        <v>73413</v>
      </c>
      <c r="E50" s="1">
        <v>39789</v>
      </c>
      <c r="F50" s="3">
        <f t="shared" si="1"/>
        <v>-33624</v>
      </c>
      <c r="G50" s="60" t="s">
        <v>380</v>
      </c>
      <c r="H50" s="10"/>
      <c r="I50" s="24">
        <v>37631</v>
      </c>
      <c r="J50" s="1">
        <f t="shared" si="6"/>
        <v>-2158</v>
      </c>
      <c r="K50" s="176" t="s">
        <v>395</v>
      </c>
      <c r="L50" s="30">
        <v>37526</v>
      </c>
      <c r="M50" s="37">
        <f t="shared" si="5"/>
        <v>-105</v>
      </c>
      <c r="N50" s="33" t="s">
        <v>530</v>
      </c>
      <c r="O50" s="24">
        <v>37526</v>
      </c>
      <c r="P50" s="3">
        <f t="shared" si="3"/>
        <v>0</v>
      </c>
      <c r="Q50" s="45"/>
      <c r="R50" s="24">
        <v>37526</v>
      </c>
      <c r="S50" s="3">
        <f t="shared" si="4"/>
        <v>0</v>
      </c>
      <c r="T50" s="45"/>
    </row>
    <row r="51" spans="1:20" ht="30" customHeight="1">
      <c r="A51" s="73"/>
      <c r="B51" s="181" t="s">
        <v>34</v>
      </c>
      <c r="C51" s="6"/>
      <c r="D51" s="2">
        <v>19099</v>
      </c>
      <c r="E51" s="1">
        <v>18693</v>
      </c>
      <c r="F51" s="3">
        <f t="shared" si="1"/>
        <v>-406</v>
      </c>
      <c r="G51" s="60" t="s">
        <v>381</v>
      </c>
      <c r="H51" s="10"/>
      <c r="I51" s="24">
        <v>18165</v>
      </c>
      <c r="J51" s="1">
        <f t="shared" si="6"/>
        <v>-528</v>
      </c>
      <c r="K51" s="167"/>
      <c r="L51" s="30">
        <v>17637</v>
      </c>
      <c r="M51" s="37">
        <f t="shared" si="5"/>
        <v>-528</v>
      </c>
      <c r="N51" s="36" t="s">
        <v>528</v>
      </c>
      <c r="O51" s="24">
        <v>17637</v>
      </c>
      <c r="P51" s="3">
        <f t="shared" si="3"/>
        <v>0</v>
      </c>
      <c r="Q51" s="45"/>
      <c r="R51" s="24">
        <v>17637</v>
      </c>
      <c r="S51" s="3">
        <f t="shared" si="4"/>
        <v>0</v>
      </c>
      <c r="T51" s="45"/>
    </row>
    <row r="52" spans="1:20" s="184" customFormat="1" ht="30" customHeight="1">
      <c r="A52" s="73"/>
      <c r="B52" s="16" t="s">
        <v>241</v>
      </c>
      <c r="C52" s="16"/>
      <c r="D52" s="11">
        <f>SUM(D50:D51)</f>
        <v>92512</v>
      </c>
      <c r="E52" s="11">
        <f>SUM(E50:E51)</f>
        <v>58482</v>
      </c>
      <c r="F52" s="12">
        <f t="shared" si="1"/>
        <v>-34030</v>
      </c>
      <c r="G52" s="61"/>
      <c r="H52" s="13"/>
      <c r="I52" s="19">
        <f>SUM(I50:I51)</f>
        <v>55796</v>
      </c>
      <c r="J52" s="14">
        <f t="shared" si="6"/>
        <v>-2686</v>
      </c>
      <c r="K52" s="168"/>
      <c r="L52" s="31">
        <f>SUM(L50:L51)</f>
        <v>55163</v>
      </c>
      <c r="M52" s="38">
        <f t="shared" si="5"/>
        <v>-633</v>
      </c>
      <c r="N52" s="34"/>
      <c r="O52" s="19">
        <f>SUM(O50:O51)</f>
        <v>55163</v>
      </c>
      <c r="P52" s="12">
        <f t="shared" si="3"/>
        <v>0</v>
      </c>
      <c r="Q52" s="46"/>
      <c r="R52" s="19">
        <f>SUM(R50:R51)</f>
        <v>55163</v>
      </c>
      <c r="S52" s="12">
        <f t="shared" si="4"/>
        <v>0</v>
      </c>
      <c r="T52" s="46"/>
    </row>
    <row r="53" spans="1:20" ht="31.5">
      <c r="A53" s="73"/>
      <c r="B53" s="181" t="s">
        <v>36</v>
      </c>
      <c r="C53" s="6"/>
      <c r="D53" s="2">
        <v>37289</v>
      </c>
      <c r="E53" s="1">
        <v>22442</v>
      </c>
      <c r="F53" s="3">
        <f t="shared" si="1"/>
        <v>-14847</v>
      </c>
      <c r="G53" s="60" t="s">
        <v>502</v>
      </c>
      <c r="H53" s="10"/>
      <c r="I53" s="24">
        <v>22447</v>
      </c>
      <c r="J53" s="1">
        <f t="shared" si="6"/>
        <v>5</v>
      </c>
      <c r="K53" s="176" t="s">
        <v>446</v>
      </c>
      <c r="L53" s="24">
        <v>22447</v>
      </c>
      <c r="M53" s="37">
        <f t="shared" si="5"/>
        <v>0</v>
      </c>
      <c r="N53" s="33"/>
      <c r="O53" s="24">
        <v>22447</v>
      </c>
      <c r="P53" s="3">
        <f t="shared" si="3"/>
        <v>0</v>
      </c>
      <c r="Q53" s="45"/>
      <c r="R53" s="24">
        <v>22447</v>
      </c>
      <c r="S53" s="3">
        <f t="shared" si="4"/>
        <v>0</v>
      </c>
      <c r="T53" s="45"/>
    </row>
    <row r="54" spans="1:20" ht="30" customHeight="1">
      <c r="A54" s="73"/>
      <c r="B54" s="181" t="s">
        <v>37</v>
      </c>
      <c r="C54" s="6"/>
      <c r="D54" s="2">
        <v>13762</v>
      </c>
      <c r="E54" s="1">
        <v>13858</v>
      </c>
      <c r="F54" s="3">
        <f t="shared" si="1"/>
        <v>96</v>
      </c>
      <c r="G54" s="60" t="s">
        <v>503</v>
      </c>
      <c r="H54" s="10"/>
      <c r="I54" s="24">
        <v>13840</v>
      </c>
      <c r="J54" s="1">
        <f t="shared" si="6"/>
        <v>-18</v>
      </c>
      <c r="K54" s="176"/>
      <c r="L54" s="24">
        <v>13840</v>
      </c>
      <c r="M54" s="37">
        <f t="shared" si="5"/>
        <v>0</v>
      </c>
      <c r="N54" s="33"/>
      <c r="O54" s="27">
        <f>15040-1200</f>
        <v>13840</v>
      </c>
      <c r="P54" s="189">
        <v>0</v>
      </c>
      <c r="Q54" s="190"/>
      <c r="R54" s="27">
        <v>15040</v>
      </c>
      <c r="S54" s="189">
        <v>1200</v>
      </c>
      <c r="T54" s="190" t="s">
        <v>537</v>
      </c>
    </row>
    <row r="55" spans="1:20" ht="30" customHeight="1">
      <c r="A55" s="73"/>
      <c r="B55" s="181" t="s">
        <v>38</v>
      </c>
      <c r="C55" s="6"/>
      <c r="D55" s="2">
        <v>66859</v>
      </c>
      <c r="E55" s="1">
        <v>67210</v>
      </c>
      <c r="F55" s="3">
        <f t="shared" si="1"/>
        <v>351</v>
      </c>
      <c r="G55" s="60" t="s">
        <v>363</v>
      </c>
      <c r="H55" s="10"/>
      <c r="I55" s="24">
        <v>67435</v>
      </c>
      <c r="J55" s="1">
        <f t="shared" si="6"/>
        <v>225</v>
      </c>
      <c r="K55" s="176" t="s">
        <v>447</v>
      </c>
      <c r="L55" s="24">
        <v>67435</v>
      </c>
      <c r="M55" s="37">
        <f t="shared" si="5"/>
        <v>0</v>
      </c>
      <c r="N55" s="33"/>
      <c r="O55" s="24">
        <v>67435</v>
      </c>
      <c r="P55" s="3">
        <f t="shared" si="3"/>
        <v>0</v>
      </c>
      <c r="Q55" s="45"/>
      <c r="R55" s="24">
        <v>67435</v>
      </c>
      <c r="S55" s="3">
        <f t="shared" si="4"/>
        <v>0</v>
      </c>
      <c r="T55" s="45"/>
    </row>
    <row r="56" spans="1:20" ht="30" customHeight="1">
      <c r="A56" s="73"/>
      <c r="B56" s="181" t="s">
        <v>39</v>
      </c>
      <c r="C56" s="6"/>
      <c r="D56" s="7">
        <v>197</v>
      </c>
      <c r="E56" s="75">
        <v>199</v>
      </c>
      <c r="F56" s="3">
        <f t="shared" si="1"/>
        <v>2</v>
      </c>
      <c r="G56" s="60" t="s">
        <v>364</v>
      </c>
      <c r="H56" s="10"/>
      <c r="I56" s="24">
        <v>185</v>
      </c>
      <c r="J56" s="1">
        <f t="shared" si="6"/>
        <v>-14</v>
      </c>
      <c r="K56" s="167"/>
      <c r="L56" s="24">
        <v>185</v>
      </c>
      <c r="M56" s="37">
        <f t="shared" si="5"/>
        <v>0</v>
      </c>
      <c r="N56" s="33"/>
      <c r="O56" s="24">
        <v>185</v>
      </c>
      <c r="P56" s="3">
        <f t="shared" si="3"/>
        <v>0</v>
      </c>
      <c r="Q56" s="45"/>
      <c r="R56" s="24">
        <v>185</v>
      </c>
      <c r="S56" s="3">
        <f t="shared" si="4"/>
        <v>0</v>
      </c>
      <c r="T56" s="45"/>
    </row>
    <row r="57" spans="1:20" ht="30" customHeight="1">
      <c r="A57" s="73"/>
      <c r="B57" s="181" t="s">
        <v>40</v>
      </c>
      <c r="C57" s="6"/>
      <c r="D57" s="2">
        <v>2675</v>
      </c>
      <c r="E57" s="75">
        <v>904</v>
      </c>
      <c r="F57" s="3">
        <f t="shared" si="1"/>
        <v>-1771</v>
      </c>
      <c r="G57" s="62" t="s">
        <v>365</v>
      </c>
      <c r="H57" s="10"/>
      <c r="I57" s="24">
        <v>904</v>
      </c>
      <c r="J57" s="1">
        <f t="shared" si="6"/>
        <v>0</v>
      </c>
      <c r="K57" s="167"/>
      <c r="L57" s="24">
        <v>904</v>
      </c>
      <c r="M57" s="37">
        <f t="shared" si="5"/>
        <v>0</v>
      </c>
      <c r="N57" s="33"/>
      <c r="O57" s="24">
        <v>904</v>
      </c>
      <c r="P57" s="3">
        <f t="shared" si="3"/>
        <v>0</v>
      </c>
      <c r="Q57" s="45"/>
      <c r="R57" s="24">
        <v>904</v>
      </c>
      <c r="S57" s="3">
        <f t="shared" si="4"/>
        <v>0</v>
      </c>
      <c r="T57" s="45"/>
    </row>
    <row r="58" spans="1:20" ht="30" customHeight="1">
      <c r="A58" s="73"/>
      <c r="B58" s="181" t="s">
        <v>41</v>
      </c>
      <c r="C58" s="6"/>
      <c r="D58" s="7">
        <v>2207</v>
      </c>
      <c r="E58" s="1">
        <v>27554</v>
      </c>
      <c r="F58" s="3">
        <f t="shared" si="1"/>
        <v>25347</v>
      </c>
      <c r="G58" s="62" t="s">
        <v>366</v>
      </c>
      <c r="H58" s="10"/>
      <c r="I58" s="24">
        <v>27494</v>
      </c>
      <c r="J58" s="1">
        <f t="shared" si="6"/>
        <v>-60</v>
      </c>
      <c r="K58" s="167"/>
      <c r="L58" s="24">
        <v>27494</v>
      </c>
      <c r="M58" s="37">
        <f t="shared" si="5"/>
        <v>0</v>
      </c>
      <c r="N58" s="33"/>
      <c r="O58" s="24">
        <v>27494</v>
      </c>
      <c r="P58" s="3">
        <f t="shared" si="3"/>
        <v>0</v>
      </c>
      <c r="Q58" s="45"/>
      <c r="R58" s="24">
        <v>27494</v>
      </c>
      <c r="S58" s="3">
        <f t="shared" si="4"/>
        <v>0</v>
      </c>
      <c r="T58" s="45"/>
    </row>
    <row r="59" spans="1:20" s="184" customFormat="1" ht="30" customHeight="1">
      <c r="A59" s="73"/>
      <c r="B59" s="16" t="s">
        <v>42</v>
      </c>
      <c r="C59" s="16"/>
      <c r="D59" s="11">
        <f>SUM(D53:D58)</f>
        <v>122989</v>
      </c>
      <c r="E59" s="11">
        <f>SUM(E53:E58)</f>
        <v>132167</v>
      </c>
      <c r="F59" s="12">
        <f t="shared" si="1"/>
        <v>9178</v>
      </c>
      <c r="G59" s="61"/>
      <c r="H59" s="13"/>
      <c r="I59" s="19">
        <f>SUM(I53:I58)</f>
        <v>132305</v>
      </c>
      <c r="J59" s="14">
        <f t="shared" si="6"/>
        <v>138</v>
      </c>
      <c r="K59" s="168"/>
      <c r="L59" s="31">
        <f>SUM(L53:L58)</f>
        <v>132305</v>
      </c>
      <c r="M59" s="38">
        <f t="shared" si="5"/>
        <v>0</v>
      </c>
      <c r="N59" s="34"/>
      <c r="O59" s="19">
        <f>SUM(O53:O58)</f>
        <v>132305</v>
      </c>
      <c r="P59" s="12">
        <f t="shared" si="3"/>
        <v>0</v>
      </c>
      <c r="Q59" s="46"/>
      <c r="R59" s="19">
        <f>SUM(R53:R58)</f>
        <v>133505</v>
      </c>
      <c r="S59" s="12">
        <f t="shared" si="4"/>
        <v>1200</v>
      </c>
      <c r="T59" s="46"/>
    </row>
    <row r="60" spans="1:20" ht="30" customHeight="1">
      <c r="A60" s="73"/>
      <c r="B60" s="181" t="s">
        <v>43</v>
      </c>
      <c r="C60" s="6"/>
      <c r="D60" s="2">
        <v>28271</v>
      </c>
      <c r="E60" s="2">
        <f>37652+3487</f>
        <v>41139</v>
      </c>
      <c r="F60" s="3">
        <f t="shared" si="1"/>
        <v>12868</v>
      </c>
      <c r="G60" s="60" t="s">
        <v>382</v>
      </c>
      <c r="H60" s="10"/>
      <c r="I60" s="24">
        <v>41920</v>
      </c>
      <c r="J60" s="1">
        <f t="shared" si="6"/>
        <v>781</v>
      </c>
      <c r="K60" s="176" t="s">
        <v>450</v>
      </c>
      <c r="L60" s="30">
        <v>41788</v>
      </c>
      <c r="M60" s="37">
        <f t="shared" si="5"/>
        <v>-132</v>
      </c>
      <c r="N60" s="33" t="s">
        <v>531</v>
      </c>
      <c r="O60" s="24">
        <v>41788</v>
      </c>
      <c r="P60" s="3">
        <f t="shared" si="3"/>
        <v>0</v>
      </c>
      <c r="Q60" s="45"/>
      <c r="R60" s="24">
        <v>41788</v>
      </c>
      <c r="S60" s="3">
        <f t="shared" si="4"/>
        <v>0</v>
      </c>
      <c r="T60" s="45"/>
    </row>
    <row r="61" spans="1:20" ht="30" customHeight="1">
      <c r="A61" s="73"/>
      <c r="B61" s="181" t="s">
        <v>44</v>
      </c>
      <c r="C61" s="6"/>
      <c r="D61" s="2">
        <v>16637</v>
      </c>
      <c r="E61" s="2">
        <f>22677+106+185</f>
        <v>22968</v>
      </c>
      <c r="F61" s="3">
        <f t="shared" si="1"/>
        <v>6331</v>
      </c>
      <c r="G61" s="60" t="s">
        <v>383</v>
      </c>
      <c r="H61" s="10"/>
      <c r="I61" s="24">
        <v>22937</v>
      </c>
      <c r="J61" s="1">
        <f t="shared" si="6"/>
        <v>-31</v>
      </c>
      <c r="K61" s="167"/>
      <c r="L61" s="30">
        <v>22937</v>
      </c>
      <c r="M61" s="37">
        <f t="shared" si="5"/>
        <v>0</v>
      </c>
      <c r="N61" s="33"/>
      <c r="O61" s="24">
        <v>22937</v>
      </c>
      <c r="P61" s="3">
        <f t="shared" si="3"/>
        <v>0</v>
      </c>
      <c r="Q61" s="45"/>
      <c r="R61" s="24">
        <v>22937</v>
      </c>
      <c r="S61" s="3">
        <f t="shared" si="4"/>
        <v>0</v>
      </c>
      <c r="T61" s="45"/>
    </row>
    <row r="62" spans="1:20" ht="30" customHeight="1">
      <c r="A62" s="73"/>
      <c r="B62" s="6" t="s">
        <v>45</v>
      </c>
      <c r="C62" s="6"/>
      <c r="D62" s="2">
        <v>13300</v>
      </c>
      <c r="E62" s="2">
        <v>11225</v>
      </c>
      <c r="F62" s="3">
        <f t="shared" si="1"/>
        <v>-2075</v>
      </c>
      <c r="G62" s="60" t="s">
        <v>384</v>
      </c>
      <c r="H62" s="10"/>
      <c r="I62" s="24">
        <v>11225</v>
      </c>
      <c r="J62" s="1">
        <f t="shared" si="6"/>
        <v>0</v>
      </c>
      <c r="K62" s="167"/>
      <c r="L62" s="30">
        <v>11225</v>
      </c>
      <c r="M62" s="37">
        <f t="shared" si="5"/>
        <v>0</v>
      </c>
      <c r="N62" s="33"/>
      <c r="O62" s="24">
        <v>11225</v>
      </c>
      <c r="P62" s="3">
        <f t="shared" si="3"/>
        <v>0</v>
      </c>
      <c r="Q62" s="45"/>
      <c r="R62" s="24">
        <v>11225</v>
      </c>
      <c r="S62" s="3">
        <f t="shared" si="4"/>
        <v>0</v>
      </c>
      <c r="T62" s="45"/>
    </row>
    <row r="63" spans="1:20" s="184" customFormat="1" ht="30" customHeight="1">
      <c r="A63" s="74"/>
      <c r="B63" s="16" t="s">
        <v>46</v>
      </c>
      <c r="C63" s="16"/>
      <c r="D63" s="11">
        <f>SUM(D60:D62)</f>
        <v>58208</v>
      </c>
      <c r="E63" s="11">
        <f>SUM(E60:E62)</f>
        <v>75332</v>
      </c>
      <c r="F63" s="12">
        <f>E63-D63</f>
        <v>17124</v>
      </c>
      <c r="G63" s="61"/>
      <c r="H63" s="13"/>
      <c r="I63" s="19">
        <f>SUM(I60:I62)</f>
        <v>76082</v>
      </c>
      <c r="J63" s="14">
        <f t="shared" si="6"/>
        <v>750</v>
      </c>
      <c r="K63" s="168"/>
      <c r="L63" s="31">
        <f>SUM(L60:L62)</f>
        <v>75950</v>
      </c>
      <c r="M63" s="38">
        <f>L63-I63</f>
        <v>-132</v>
      </c>
      <c r="N63" s="34"/>
      <c r="O63" s="19">
        <f>SUM(O60:O62)</f>
        <v>75950</v>
      </c>
      <c r="P63" s="12">
        <f t="shared" si="3"/>
        <v>0</v>
      </c>
      <c r="Q63" s="46"/>
      <c r="R63" s="19">
        <f>SUM(R60:R62)</f>
        <v>75950</v>
      </c>
      <c r="S63" s="12">
        <f t="shared" si="4"/>
        <v>0</v>
      </c>
      <c r="T63" s="46"/>
    </row>
    <row r="64" spans="1:20" ht="30" customHeight="1">
      <c r="A64" s="120" t="s">
        <v>47</v>
      </c>
      <c r="B64" s="120"/>
      <c r="C64" s="121"/>
      <c r="D64" s="110">
        <f>D34+D45+D49+D52+D59+D63</f>
        <v>1706375</v>
      </c>
      <c r="E64" s="110">
        <f>E34+E45+E49+E52+E59+E63</f>
        <v>1766634</v>
      </c>
      <c r="F64" s="111">
        <f t="shared" si="1"/>
        <v>60259</v>
      </c>
      <c r="G64" s="112"/>
      <c r="H64" s="113"/>
      <c r="I64" s="122">
        <f>I34+I45+I49+I52+I59+I63</f>
        <v>1759946</v>
      </c>
      <c r="J64" s="115">
        <f>J34+J45+J52+J59+J63</f>
        <v>-7738</v>
      </c>
      <c r="K64" s="169"/>
      <c r="L64" s="116">
        <f>L34+L45+L49+L52+L59+L63</f>
        <v>1758226</v>
      </c>
      <c r="M64" s="117">
        <f>M34+M45+M52+M59+M63</f>
        <v>-1024</v>
      </c>
      <c r="N64" s="118"/>
      <c r="O64" s="114">
        <f>O34+O45+O49+O52+O59+O63</f>
        <v>1757893</v>
      </c>
      <c r="P64" s="111">
        <f t="shared" si="3"/>
        <v>-333</v>
      </c>
      <c r="Q64" s="119"/>
      <c r="R64" s="114">
        <f>R34+R45+R49+R52+R59+R63</f>
        <v>1801532</v>
      </c>
      <c r="S64" s="111">
        <f t="shared" si="4"/>
        <v>43639</v>
      </c>
      <c r="T64" s="119"/>
    </row>
    <row r="65" spans="1:20" ht="30" customHeight="1">
      <c r="A65" s="73" t="s">
        <v>48</v>
      </c>
      <c r="B65" s="6" t="s">
        <v>49</v>
      </c>
      <c r="C65" s="6"/>
      <c r="D65" s="2">
        <v>69161</v>
      </c>
      <c r="E65" s="1">
        <v>73622</v>
      </c>
      <c r="F65" s="3">
        <f t="shared" si="1"/>
        <v>4461</v>
      </c>
      <c r="G65" s="123" t="s">
        <v>283</v>
      </c>
      <c r="H65" s="10"/>
      <c r="I65" s="24">
        <v>78235</v>
      </c>
      <c r="J65" s="1">
        <f t="shared" ref="J65:J73" si="10">I65-E65</f>
        <v>4613</v>
      </c>
      <c r="K65" s="176" t="s">
        <v>505</v>
      </c>
      <c r="L65" s="30">
        <v>78235</v>
      </c>
      <c r="M65" s="3">
        <f t="shared" ref="M65:M73" si="11">L65-I65</f>
        <v>0</v>
      </c>
      <c r="N65" s="33"/>
      <c r="O65" s="24">
        <v>73988</v>
      </c>
      <c r="P65" s="3">
        <f t="shared" si="3"/>
        <v>-4247</v>
      </c>
      <c r="Q65" s="190" t="s">
        <v>538</v>
      </c>
      <c r="R65" s="24">
        <v>73988</v>
      </c>
      <c r="S65" s="3">
        <f t="shared" si="4"/>
        <v>0</v>
      </c>
      <c r="T65" s="45"/>
    </row>
    <row r="66" spans="1:20" ht="30" customHeight="1">
      <c r="A66" s="73"/>
      <c r="B66" s="6" t="s">
        <v>50</v>
      </c>
      <c r="C66" s="6"/>
      <c r="D66" s="2">
        <v>7441</v>
      </c>
      <c r="E66" s="1">
        <v>5708</v>
      </c>
      <c r="F66" s="3">
        <f t="shared" si="1"/>
        <v>-1733</v>
      </c>
      <c r="G66" s="63" t="s">
        <v>284</v>
      </c>
      <c r="H66" s="10"/>
      <c r="I66" s="24">
        <v>5708</v>
      </c>
      <c r="J66" s="1">
        <f t="shared" si="10"/>
        <v>0</v>
      </c>
      <c r="K66" s="176"/>
      <c r="L66" s="30">
        <v>5708</v>
      </c>
      <c r="M66" s="3">
        <f t="shared" si="11"/>
        <v>0</v>
      </c>
      <c r="N66" s="33"/>
      <c r="O66" s="24">
        <v>5708</v>
      </c>
      <c r="P66" s="3">
        <f t="shared" si="3"/>
        <v>0</v>
      </c>
      <c r="Q66" s="45"/>
      <c r="R66" s="24">
        <v>5708</v>
      </c>
      <c r="S66" s="3">
        <f t="shared" si="4"/>
        <v>0</v>
      </c>
      <c r="T66" s="45"/>
    </row>
    <row r="67" spans="1:20" ht="30" customHeight="1">
      <c r="A67" s="73"/>
      <c r="B67" s="6" t="s">
        <v>51</v>
      </c>
      <c r="C67" s="6"/>
      <c r="D67" s="2">
        <v>3986</v>
      </c>
      <c r="E67" s="1">
        <v>4313</v>
      </c>
      <c r="F67" s="3">
        <f t="shared" si="1"/>
        <v>327</v>
      </c>
      <c r="G67" s="63" t="s">
        <v>285</v>
      </c>
      <c r="H67" s="10"/>
      <c r="I67" s="24">
        <v>3861</v>
      </c>
      <c r="J67" s="1">
        <f t="shared" si="10"/>
        <v>-452</v>
      </c>
      <c r="K67" s="176" t="s">
        <v>460</v>
      </c>
      <c r="L67" s="30">
        <v>3861</v>
      </c>
      <c r="M67" s="3">
        <f t="shared" si="11"/>
        <v>0</v>
      </c>
      <c r="N67" s="33"/>
      <c r="O67" s="24">
        <v>3879</v>
      </c>
      <c r="P67" s="3">
        <f t="shared" si="3"/>
        <v>18</v>
      </c>
      <c r="Q67" s="45"/>
      <c r="R67" s="24">
        <v>3879</v>
      </c>
      <c r="S67" s="3">
        <f t="shared" si="4"/>
        <v>0</v>
      </c>
      <c r="T67" s="45"/>
    </row>
    <row r="68" spans="1:20" ht="30" customHeight="1">
      <c r="A68" s="73"/>
      <c r="B68" s="6" t="s">
        <v>52</v>
      </c>
      <c r="C68" s="6"/>
      <c r="D68" s="2">
        <v>46613</v>
      </c>
      <c r="E68" s="1">
        <v>50440</v>
      </c>
      <c r="F68" s="3">
        <f t="shared" si="1"/>
        <v>3827</v>
      </c>
      <c r="G68" s="63" t="s">
        <v>286</v>
      </c>
      <c r="H68" s="10"/>
      <c r="I68" s="24">
        <v>48262</v>
      </c>
      <c r="J68" s="1">
        <f t="shared" si="10"/>
        <v>-2178</v>
      </c>
      <c r="K68" s="176" t="s">
        <v>506</v>
      </c>
      <c r="L68" s="30">
        <v>48262</v>
      </c>
      <c r="M68" s="3">
        <f t="shared" si="11"/>
        <v>0</v>
      </c>
      <c r="N68" s="33"/>
      <c r="O68" s="24">
        <v>48262</v>
      </c>
      <c r="P68" s="3">
        <f t="shared" si="3"/>
        <v>0</v>
      </c>
      <c r="Q68" s="45"/>
      <c r="R68" s="24">
        <v>48262</v>
      </c>
      <c r="S68" s="3">
        <f t="shared" si="4"/>
        <v>0</v>
      </c>
      <c r="T68" s="45"/>
    </row>
    <row r="69" spans="1:20" ht="30" customHeight="1">
      <c r="A69" s="73"/>
      <c r="B69" s="6" t="s">
        <v>53</v>
      </c>
      <c r="C69" s="6"/>
      <c r="D69" s="2">
        <v>998834</v>
      </c>
      <c r="E69" s="1">
        <v>1057023</v>
      </c>
      <c r="F69" s="3">
        <f t="shared" si="1"/>
        <v>58189</v>
      </c>
      <c r="G69" s="63" t="s">
        <v>287</v>
      </c>
      <c r="H69" s="10"/>
      <c r="I69" s="24">
        <v>1018214</v>
      </c>
      <c r="J69" s="1">
        <f t="shared" si="10"/>
        <v>-38809</v>
      </c>
      <c r="K69" s="178" t="s">
        <v>397</v>
      </c>
      <c r="L69" s="30">
        <v>1018214</v>
      </c>
      <c r="M69" s="3">
        <f t="shared" si="11"/>
        <v>0</v>
      </c>
      <c r="N69" s="33"/>
      <c r="O69" s="24">
        <v>1018214</v>
      </c>
      <c r="P69" s="3">
        <f t="shared" si="3"/>
        <v>0</v>
      </c>
      <c r="Q69" s="45"/>
      <c r="R69" s="24">
        <v>1018214</v>
      </c>
      <c r="S69" s="3">
        <f t="shared" si="4"/>
        <v>0</v>
      </c>
      <c r="T69" s="45"/>
    </row>
    <row r="70" spans="1:20" ht="30" customHeight="1">
      <c r="A70" s="73"/>
      <c r="B70" s="6" t="s">
        <v>54</v>
      </c>
      <c r="C70" s="6"/>
      <c r="D70" s="2">
        <v>7885</v>
      </c>
      <c r="E70" s="1">
        <v>8745</v>
      </c>
      <c r="F70" s="3">
        <f t="shared" si="1"/>
        <v>860</v>
      </c>
      <c r="G70" s="63" t="s">
        <v>288</v>
      </c>
      <c r="H70" s="10"/>
      <c r="I70" s="24">
        <v>8728</v>
      </c>
      <c r="J70" s="1">
        <f t="shared" si="10"/>
        <v>-17</v>
      </c>
      <c r="K70" s="177"/>
      <c r="L70" s="30">
        <v>8728</v>
      </c>
      <c r="M70" s="3">
        <f t="shared" si="11"/>
        <v>0</v>
      </c>
      <c r="N70" s="33"/>
      <c r="O70" s="24">
        <v>8728</v>
      </c>
      <c r="P70" s="3">
        <f t="shared" si="3"/>
        <v>0</v>
      </c>
      <c r="Q70" s="45"/>
      <c r="R70" s="24">
        <v>8728</v>
      </c>
      <c r="S70" s="3">
        <f t="shared" si="4"/>
        <v>0</v>
      </c>
      <c r="T70" s="45"/>
    </row>
    <row r="71" spans="1:20" ht="30" customHeight="1">
      <c r="A71" s="73"/>
      <c r="B71" s="6" t="s">
        <v>55</v>
      </c>
      <c r="C71" s="6"/>
      <c r="D71" s="2">
        <v>48786</v>
      </c>
      <c r="E71" s="1">
        <v>55165</v>
      </c>
      <c r="F71" s="3">
        <f t="shared" si="1"/>
        <v>6379</v>
      </c>
      <c r="G71" s="64" t="s">
        <v>289</v>
      </c>
      <c r="H71" s="10"/>
      <c r="I71" s="24">
        <v>51810</v>
      </c>
      <c r="J71" s="1">
        <f t="shared" si="10"/>
        <v>-3355</v>
      </c>
      <c r="K71" s="176" t="s">
        <v>506</v>
      </c>
      <c r="L71" s="30">
        <v>51810</v>
      </c>
      <c r="M71" s="3">
        <f t="shared" si="11"/>
        <v>0</v>
      </c>
      <c r="N71" s="33"/>
      <c r="O71" s="24">
        <v>51810</v>
      </c>
      <c r="P71" s="3">
        <f t="shared" si="3"/>
        <v>0</v>
      </c>
      <c r="Q71" s="45"/>
      <c r="R71" s="24">
        <v>51810</v>
      </c>
      <c r="S71" s="3">
        <f t="shared" si="4"/>
        <v>0</v>
      </c>
      <c r="T71" s="45"/>
    </row>
    <row r="72" spans="1:20" ht="30" customHeight="1">
      <c r="A72" s="73"/>
      <c r="B72" s="6" t="s">
        <v>56</v>
      </c>
      <c r="C72" s="6"/>
      <c r="D72" s="2">
        <v>651648</v>
      </c>
      <c r="E72" s="1">
        <v>634053</v>
      </c>
      <c r="F72" s="3">
        <f t="shared" ref="F72:F134" si="12">E72-D72</f>
        <v>-17595</v>
      </c>
      <c r="G72" s="64" t="s">
        <v>290</v>
      </c>
      <c r="H72" s="10"/>
      <c r="I72" s="24">
        <v>593869</v>
      </c>
      <c r="J72" s="1">
        <f t="shared" si="10"/>
        <v>-40184</v>
      </c>
      <c r="K72" s="178" t="s">
        <v>397</v>
      </c>
      <c r="L72" s="30">
        <v>593869</v>
      </c>
      <c r="M72" s="3">
        <f t="shared" si="11"/>
        <v>0</v>
      </c>
      <c r="N72" s="33"/>
      <c r="O72" s="24">
        <v>593869</v>
      </c>
      <c r="P72" s="3">
        <f t="shared" si="3"/>
        <v>0</v>
      </c>
      <c r="Q72" s="45"/>
      <c r="R72" s="24">
        <v>593869</v>
      </c>
      <c r="S72" s="3">
        <f t="shared" si="4"/>
        <v>0</v>
      </c>
      <c r="T72" s="45"/>
    </row>
    <row r="73" spans="1:20" ht="30" customHeight="1">
      <c r="A73" s="73"/>
      <c r="B73" s="6" t="s">
        <v>57</v>
      </c>
      <c r="C73" s="6"/>
      <c r="D73" s="7">
        <v>36</v>
      </c>
      <c r="E73" s="75">
        <v>36</v>
      </c>
      <c r="F73" s="3">
        <f t="shared" si="12"/>
        <v>0</v>
      </c>
      <c r="G73" s="60" t="s">
        <v>291</v>
      </c>
      <c r="H73" s="10"/>
      <c r="I73" s="24">
        <v>36</v>
      </c>
      <c r="J73" s="1">
        <f t="shared" si="10"/>
        <v>0</v>
      </c>
      <c r="K73" s="167"/>
      <c r="L73" s="30">
        <v>36</v>
      </c>
      <c r="M73" s="3">
        <f t="shared" si="11"/>
        <v>0</v>
      </c>
      <c r="N73" s="33"/>
      <c r="O73" s="24">
        <v>36</v>
      </c>
      <c r="P73" s="3">
        <f t="shared" ref="P73:P135" si="13">O73-L73</f>
        <v>0</v>
      </c>
      <c r="Q73" s="45"/>
      <c r="R73" s="24">
        <v>36</v>
      </c>
      <c r="S73" s="3">
        <f t="shared" ref="S73:S135" si="14">R73-O73</f>
        <v>0</v>
      </c>
      <c r="T73" s="45"/>
    </row>
    <row r="74" spans="1:20" s="184" customFormat="1" ht="30" customHeight="1">
      <c r="A74" s="73"/>
      <c r="B74" s="16" t="s">
        <v>58</v>
      </c>
      <c r="C74" s="16"/>
      <c r="D74" s="11">
        <f>SUM(D65:D73)</f>
        <v>1834390</v>
      </c>
      <c r="E74" s="11">
        <f>SUM(E65:E73)</f>
        <v>1889105</v>
      </c>
      <c r="F74" s="12">
        <f t="shared" si="12"/>
        <v>54715</v>
      </c>
      <c r="G74" s="61"/>
      <c r="H74" s="13"/>
      <c r="I74" s="26">
        <f>SUM(I65:I73)</f>
        <v>1808723</v>
      </c>
      <c r="J74" s="14">
        <f t="shared" ref="J74:J135" si="15">I74-E74</f>
        <v>-80382</v>
      </c>
      <c r="K74" s="168"/>
      <c r="L74" s="31">
        <f>SUM(L65:L73)</f>
        <v>1808723</v>
      </c>
      <c r="M74" s="38">
        <f t="shared" ref="M74:M135" si="16">L74-I74</f>
        <v>0</v>
      </c>
      <c r="N74" s="34"/>
      <c r="O74" s="19">
        <f>SUM(O65:O73)</f>
        <v>1804494</v>
      </c>
      <c r="P74" s="12">
        <f t="shared" si="13"/>
        <v>-4229</v>
      </c>
      <c r="Q74" s="46"/>
      <c r="R74" s="19">
        <f>SUM(R65:R73)</f>
        <v>1804494</v>
      </c>
      <c r="S74" s="12">
        <f t="shared" si="14"/>
        <v>0</v>
      </c>
      <c r="T74" s="46"/>
    </row>
    <row r="75" spans="1:20" ht="30" customHeight="1">
      <c r="A75" s="73"/>
      <c r="B75" s="6" t="s">
        <v>59</v>
      </c>
      <c r="C75" s="6"/>
      <c r="D75" s="2">
        <v>36628</v>
      </c>
      <c r="E75" s="2">
        <v>139768</v>
      </c>
      <c r="F75" s="3">
        <f t="shared" si="12"/>
        <v>103140</v>
      </c>
      <c r="G75" s="63" t="s">
        <v>292</v>
      </c>
      <c r="H75" s="10"/>
      <c r="I75" s="24">
        <v>139482</v>
      </c>
      <c r="J75" s="1">
        <f t="shared" si="15"/>
        <v>-286</v>
      </c>
      <c r="K75" s="167"/>
      <c r="L75" s="30">
        <v>139482</v>
      </c>
      <c r="M75" s="37">
        <f t="shared" si="16"/>
        <v>0</v>
      </c>
      <c r="N75" s="33"/>
      <c r="O75" s="24">
        <v>139482</v>
      </c>
      <c r="P75" s="3">
        <f t="shared" si="13"/>
        <v>0</v>
      </c>
      <c r="Q75" s="45"/>
      <c r="R75" s="24">
        <v>139482</v>
      </c>
      <c r="S75" s="3">
        <f t="shared" si="14"/>
        <v>0</v>
      </c>
      <c r="T75" s="45"/>
    </row>
    <row r="76" spans="1:20" ht="30" customHeight="1">
      <c r="A76" s="73"/>
      <c r="B76" s="6" t="s">
        <v>60</v>
      </c>
      <c r="C76" s="6"/>
      <c r="D76" s="2">
        <v>11895</v>
      </c>
      <c r="E76" s="2">
        <v>11080</v>
      </c>
      <c r="F76" s="3">
        <f t="shared" si="12"/>
        <v>-815</v>
      </c>
      <c r="G76" s="63" t="s">
        <v>456</v>
      </c>
      <c r="H76" s="10"/>
      <c r="I76" s="24">
        <v>11073</v>
      </c>
      <c r="J76" s="1">
        <f t="shared" si="15"/>
        <v>-7</v>
      </c>
      <c r="K76" s="167"/>
      <c r="L76" s="30">
        <v>11073</v>
      </c>
      <c r="M76" s="37">
        <f t="shared" si="16"/>
        <v>0</v>
      </c>
      <c r="N76" s="33"/>
      <c r="O76" s="24">
        <v>11073</v>
      </c>
      <c r="P76" s="3">
        <f t="shared" si="13"/>
        <v>0</v>
      </c>
      <c r="Q76" s="45"/>
      <c r="R76" s="24">
        <v>11073</v>
      </c>
      <c r="S76" s="3">
        <f t="shared" si="14"/>
        <v>0</v>
      </c>
      <c r="T76" s="45"/>
    </row>
    <row r="77" spans="1:20" ht="30" customHeight="1">
      <c r="A77" s="73"/>
      <c r="B77" s="6" t="s">
        <v>61</v>
      </c>
      <c r="C77" s="6"/>
      <c r="D77" s="2">
        <v>13371</v>
      </c>
      <c r="E77" s="2">
        <v>10349</v>
      </c>
      <c r="F77" s="3">
        <f t="shared" si="12"/>
        <v>-3022</v>
      </c>
      <c r="G77" s="63" t="s">
        <v>457</v>
      </c>
      <c r="H77" s="10"/>
      <c r="I77" s="24">
        <v>10349</v>
      </c>
      <c r="J77" s="1">
        <f t="shared" si="15"/>
        <v>0</v>
      </c>
      <c r="K77" s="167"/>
      <c r="L77" s="30">
        <v>10349</v>
      </c>
      <c r="M77" s="37">
        <f t="shared" si="16"/>
        <v>0</v>
      </c>
      <c r="N77" s="33"/>
      <c r="O77" s="24">
        <v>10349</v>
      </c>
      <c r="P77" s="3">
        <f t="shared" si="13"/>
        <v>0</v>
      </c>
      <c r="Q77" s="45"/>
      <c r="R77" s="24">
        <v>10349</v>
      </c>
      <c r="S77" s="3">
        <f t="shared" si="14"/>
        <v>0</v>
      </c>
      <c r="T77" s="45"/>
    </row>
    <row r="78" spans="1:20" ht="30" customHeight="1">
      <c r="A78" s="73"/>
      <c r="B78" s="6" t="s">
        <v>62</v>
      </c>
      <c r="C78" s="6"/>
      <c r="D78" s="2">
        <v>14451</v>
      </c>
      <c r="E78" s="2">
        <v>14406</v>
      </c>
      <c r="F78" s="21">
        <f t="shared" si="12"/>
        <v>-45</v>
      </c>
      <c r="G78" s="63" t="s">
        <v>293</v>
      </c>
      <c r="H78" s="67"/>
      <c r="I78" s="24">
        <v>14367</v>
      </c>
      <c r="J78" s="1">
        <f t="shared" si="15"/>
        <v>-39</v>
      </c>
      <c r="K78" s="167"/>
      <c r="L78" s="30">
        <v>14367</v>
      </c>
      <c r="M78" s="37">
        <f t="shared" si="16"/>
        <v>0</v>
      </c>
      <c r="N78" s="33"/>
      <c r="O78" s="24">
        <v>14367</v>
      </c>
      <c r="P78" s="3">
        <f t="shared" si="13"/>
        <v>0</v>
      </c>
      <c r="Q78" s="45"/>
      <c r="R78" s="24">
        <v>14367</v>
      </c>
      <c r="S78" s="3">
        <f t="shared" si="14"/>
        <v>0</v>
      </c>
      <c r="T78" s="45"/>
    </row>
    <row r="79" spans="1:20" ht="30" customHeight="1">
      <c r="A79" s="73"/>
      <c r="B79" s="6" t="s">
        <v>63</v>
      </c>
      <c r="C79" s="6"/>
      <c r="D79" s="7">
        <v>800</v>
      </c>
      <c r="E79" s="7">
        <v>2447</v>
      </c>
      <c r="F79" s="3">
        <f t="shared" si="12"/>
        <v>1647</v>
      </c>
      <c r="G79" s="63" t="s">
        <v>294</v>
      </c>
      <c r="H79" s="10"/>
      <c r="I79" s="24">
        <v>2437</v>
      </c>
      <c r="J79" s="1">
        <f t="shared" si="15"/>
        <v>-10</v>
      </c>
      <c r="K79" s="167"/>
      <c r="L79" s="30">
        <v>2437</v>
      </c>
      <c r="M79" s="37">
        <f t="shared" si="16"/>
        <v>0</v>
      </c>
      <c r="N79" s="33"/>
      <c r="O79" s="24">
        <v>2437</v>
      </c>
      <c r="P79" s="3">
        <f t="shared" si="13"/>
        <v>0</v>
      </c>
      <c r="Q79" s="45"/>
      <c r="R79" s="24">
        <v>2437</v>
      </c>
      <c r="S79" s="3">
        <f t="shared" si="14"/>
        <v>0</v>
      </c>
      <c r="T79" s="45"/>
    </row>
    <row r="80" spans="1:20" ht="30" customHeight="1">
      <c r="A80" s="73"/>
      <c r="B80" s="6" t="s">
        <v>64</v>
      </c>
      <c r="C80" s="6"/>
      <c r="D80" s="7">
        <v>144</v>
      </c>
      <c r="E80" s="7">
        <v>142</v>
      </c>
      <c r="F80" s="3">
        <f t="shared" si="12"/>
        <v>-2</v>
      </c>
      <c r="G80" s="63" t="s">
        <v>295</v>
      </c>
      <c r="H80" s="10"/>
      <c r="I80" s="24">
        <v>142</v>
      </c>
      <c r="J80" s="1">
        <f t="shared" si="15"/>
        <v>0</v>
      </c>
      <c r="K80" s="167"/>
      <c r="L80" s="30">
        <v>142</v>
      </c>
      <c r="M80" s="37">
        <f t="shared" si="16"/>
        <v>0</v>
      </c>
      <c r="N80" s="33"/>
      <c r="O80" s="24">
        <v>142</v>
      </c>
      <c r="P80" s="3">
        <f t="shared" si="13"/>
        <v>0</v>
      </c>
      <c r="Q80" s="45"/>
      <c r="R80" s="24">
        <v>142</v>
      </c>
      <c r="S80" s="3">
        <f t="shared" si="14"/>
        <v>0</v>
      </c>
      <c r="T80" s="45"/>
    </row>
    <row r="81" spans="1:20" ht="30" customHeight="1">
      <c r="A81" s="73"/>
      <c r="B81" s="6" t="s">
        <v>65</v>
      </c>
      <c r="C81" s="6"/>
      <c r="D81" s="2">
        <v>715993</v>
      </c>
      <c r="E81" s="2">
        <v>796260</v>
      </c>
      <c r="F81" s="3">
        <f t="shared" si="12"/>
        <v>80267</v>
      </c>
      <c r="G81" s="63" t="s">
        <v>296</v>
      </c>
      <c r="H81" s="10"/>
      <c r="I81" s="24">
        <v>783914</v>
      </c>
      <c r="J81" s="1">
        <f t="shared" si="15"/>
        <v>-12346</v>
      </c>
      <c r="K81" s="176" t="s">
        <v>398</v>
      </c>
      <c r="L81" s="30">
        <v>783914</v>
      </c>
      <c r="M81" s="37">
        <f t="shared" si="16"/>
        <v>0</v>
      </c>
      <c r="N81" s="33"/>
      <c r="O81" s="24">
        <v>783914</v>
      </c>
      <c r="P81" s="3">
        <f t="shared" si="13"/>
        <v>0</v>
      </c>
      <c r="Q81" s="45"/>
      <c r="R81" s="24">
        <v>783914</v>
      </c>
      <c r="S81" s="3">
        <f t="shared" si="14"/>
        <v>0</v>
      </c>
      <c r="T81" s="45"/>
    </row>
    <row r="82" spans="1:20" ht="30" customHeight="1">
      <c r="A82" s="73"/>
      <c r="B82" s="6" t="s">
        <v>229</v>
      </c>
      <c r="C82" s="6"/>
      <c r="D82" s="2">
        <v>190427</v>
      </c>
      <c r="E82" s="2">
        <v>175500</v>
      </c>
      <c r="F82" s="3">
        <f t="shared" si="12"/>
        <v>-14927</v>
      </c>
      <c r="G82" s="124" t="s">
        <v>315</v>
      </c>
      <c r="H82" s="10"/>
      <c r="I82" s="24">
        <v>175423</v>
      </c>
      <c r="J82" s="1">
        <f t="shared" si="15"/>
        <v>-77</v>
      </c>
      <c r="K82" s="167"/>
      <c r="L82" s="30">
        <v>175423</v>
      </c>
      <c r="M82" s="37">
        <f t="shared" si="16"/>
        <v>0</v>
      </c>
      <c r="N82" s="33"/>
      <c r="O82" s="24">
        <v>175423</v>
      </c>
      <c r="P82" s="3">
        <f t="shared" si="13"/>
        <v>0</v>
      </c>
      <c r="Q82" s="45"/>
      <c r="R82" s="24">
        <v>175423</v>
      </c>
      <c r="S82" s="3">
        <f t="shared" si="14"/>
        <v>0</v>
      </c>
      <c r="T82" s="45"/>
    </row>
    <row r="83" spans="1:20" ht="30" customHeight="1">
      <c r="A83" s="73"/>
      <c r="B83" s="6" t="s">
        <v>230</v>
      </c>
      <c r="C83" s="6"/>
      <c r="D83" s="2">
        <v>36788</v>
      </c>
      <c r="E83" s="2">
        <v>38735</v>
      </c>
      <c r="F83" s="3">
        <f t="shared" si="12"/>
        <v>1947</v>
      </c>
      <c r="G83" s="64" t="s">
        <v>299</v>
      </c>
      <c r="H83" s="10"/>
      <c r="I83" s="24">
        <v>38062</v>
      </c>
      <c r="J83" s="1">
        <f t="shared" si="15"/>
        <v>-673</v>
      </c>
      <c r="K83" s="29" t="s">
        <v>405</v>
      </c>
      <c r="L83" s="30">
        <v>38062</v>
      </c>
      <c r="M83" s="37">
        <f t="shared" si="16"/>
        <v>0</v>
      </c>
      <c r="N83" s="33"/>
      <c r="O83" s="24">
        <v>38062</v>
      </c>
      <c r="P83" s="3">
        <f t="shared" si="13"/>
        <v>0</v>
      </c>
      <c r="Q83" s="45"/>
      <c r="R83" s="24">
        <v>38062</v>
      </c>
      <c r="S83" s="3">
        <f t="shared" si="14"/>
        <v>0</v>
      </c>
      <c r="T83" s="45"/>
    </row>
    <row r="84" spans="1:20" ht="30" customHeight="1">
      <c r="A84" s="73"/>
      <c r="B84" s="6" t="s">
        <v>76</v>
      </c>
      <c r="C84" s="6"/>
      <c r="D84" s="2">
        <v>9815</v>
      </c>
      <c r="E84" s="2">
        <v>11382</v>
      </c>
      <c r="F84" s="3">
        <f t="shared" si="12"/>
        <v>1567</v>
      </c>
      <c r="G84" s="63" t="s">
        <v>297</v>
      </c>
      <c r="H84" s="10"/>
      <c r="I84" s="24">
        <v>11037</v>
      </c>
      <c r="J84" s="1">
        <f t="shared" si="15"/>
        <v>-345</v>
      </c>
      <c r="K84" s="29" t="s">
        <v>436</v>
      </c>
      <c r="L84" s="30">
        <v>11037</v>
      </c>
      <c r="M84" s="37">
        <f t="shared" si="16"/>
        <v>0</v>
      </c>
      <c r="N84" s="33"/>
      <c r="O84" s="24">
        <v>11037</v>
      </c>
      <c r="P84" s="3">
        <f t="shared" si="13"/>
        <v>0</v>
      </c>
      <c r="Q84" s="45"/>
      <c r="R84" s="24">
        <v>11037</v>
      </c>
      <c r="S84" s="3">
        <f t="shared" si="14"/>
        <v>0</v>
      </c>
      <c r="T84" s="45"/>
    </row>
    <row r="85" spans="1:20" ht="30" customHeight="1">
      <c r="A85" s="73"/>
      <c r="B85" s="6" t="s">
        <v>77</v>
      </c>
      <c r="C85" s="6"/>
      <c r="D85" s="2">
        <v>25414</v>
      </c>
      <c r="E85" s="2">
        <v>24606</v>
      </c>
      <c r="F85" s="3">
        <f t="shared" si="12"/>
        <v>-808</v>
      </c>
      <c r="G85" s="123" t="s">
        <v>298</v>
      </c>
      <c r="H85" s="10"/>
      <c r="I85" s="24">
        <v>24572</v>
      </c>
      <c r="J85" s="1">
        <f t="shared" si="15"/>
        <v>-34</v>
      </c>
      <c r="K85" s="29" t="s">
        <v>407</v>
      </c>
      <c r="L85" s="30">
        <v>24572</v>
      </c>
      <c r="M85" s="37">
        <f t="shared" si="16"/>
        <v>0</v>
      </c>
      <c r="N85" s="33"/>
      <c r="O85" s="24">
        <v>24572</v>
      </c>
      <c r="P85" s="3">
        <f t="shared" si="13"/>
        <v>0</v>
      </c>
      <c r="Q85" s="45"/>
      <c r="R85" s="24">
        <v>24572</v>
      </c>
      <c r="S85" s="3">
        <f t="shared" si="14"/>
        <v>0</v>
      </c>
      <c r="T85" s="45"/>
    </row>
    <row r="86" spans="1:20" s="184" customFormat="1" ht="30" customHeight="1">
      <c r="A86" s="73"/>
      <c r="B86" s="16" t="s">
        <v>242</v>
      </c>
      <c r="C86" s="16"/>
      <c r="D86" s="11">
        <f>SUM(D75:D85)</f>
        <v>1055726</v>
      </c>
      <c r="E86" s="11">
        <f>SUM(E75:E85)</f>
        <v>1224675</v>
      </c>
      <c r="F86" s="12">
        <f t="shared" si="12"/>
        <v>168949</v>
      </c>
      <c r="G86" s="61"/>
      <c r="H86" s="13"/>
      <c r="I86" s="26">
        <f>SUM(I75:I85)</f>
        <v>1210858</v>
      </c>
      <c r="J86" s="14">
        <f t="shared" si="15"/>
        <v>-13817</v>
      </c>
      <c r="K86" s="168"/>
      <c r="L86" s="31">
        <f>SUM(L75:L85)</f>
        <v>1210858</v>
      </c>
      <c r="M86" s="38">
        <f t="shared" si="16"/>
        <v>0</v>
      </c>
      <c r="N86" s="34"/>
      <c r="O86" s="19">
        <f>SUM(O75:O85)</f>
        <v>1210858</v>
      </c>
      <c r="P86" s="12">
        <f t="shared" si="13"/>
        <v>0</v>
      </c>
      <c r="Q86" s="46"/>
      <c r="R86" s="19">
        <f>SUM(R75:R85)</f>
        <v>1210858</v>
      </c>
      <c r="S86" s="12">
        <f t="shared" si="14"/>
        <v>0</v>
      </c>
      <c r="T86" s="46"/>
    </row>
    <row r="87" spans="1:20" ht="30" customHeight="1">
      <c r="A87" s="73"/>
      <c r="B87" s="6" t="s">
        <v>244</v>
      </c>
      <c r="C87" s="6"/>
      <c r="D87" s="2">
        <v>1685253</v>
      </c>
      <c r="E87" s="2">
        <v>2078630</v>
      </c>
      <c r="F87" s="3">
        <f t="shared" si="12"/>
        <v>393377</v>
      </c>
      <c r="G87" s="63" t="s">
        <v>300</v>
      </c>
      <c r="H87" s="10"/>
      <c r="I87" s="24">
        <v>2020818</v>
      </c>
      <c r="J87" s="1">
        <f>I87-E87</f>
        <v>-57812</v>
      </c>
      <c r="K87" s="176" t="s">
        <v>390</v>
      </c>
      <c r="L87" s="70">
        <v>2020818</v>
      </c>
      <c r="M87" s="37">
        <f t="shared" si="16"/>
        <v>0</v>
      </c>
      <c r="N87" s="33"/>
      <c r="O87" s="24">
        <v>2008218</v>
      </c>
      <c r="P87" s="3">
        <f t="shared" si="13"/>
        <v>-12600</v>
      </c>
      <c r="Q87" s="190" t="s">
        <v>539</v>
      </c>
      <c r="R87" s="24">
        <v>2008218</v>
      </c>
      <c r="S87" s="3">
        <f t="shared" si="14"/>
        <v>0</v>
      </c>
      <c r="T87" s="45"/>
    </row>
    <row r="88" spans="1:20" s="184" customFormat="1" ht="30" customHeight="1">
      <c r="A88" s="73"/>
      <c r="B88" s="16" t="s">
        <v>243</v>
      </c>
      <c r="C88" s="16"/>
      <c r="D88" s="11">
        <f>SUM(D87)</f>
        <v>1685253</v>
      </c>
      <c r="E88" s="11">
        <f>SUM(E87)</f>
        <v>2078630</v>
      </c>
      <c r="F88" s="12">
        <f t="shared" si="12"/>
        <v>393377</v>
      </c>
      <c r="G88" s="61"/>
      <c r="H88" s="13"/>
      <c r="I88" s="19">
        <f>SUM(I87)</f>
        <v>2020818</v>
      </c>
      <c r="J88" s="14">
        <f t="shared" si="15"/>
        <v>-57812</v>
      </c>
      <c r="K88" s="168"/>
      <c r="L88" s="31">
        <f>SUM(L87)</f>
        <v>2020818</v>
      </c>
      <c r="M88" s="38">
        <f t="shared" si="16"/>
        <v>0</v>
      </c>
      <c r="N88" s="34"/>
      <c r="O88" s="19">
        <f>SUM(O87)</f>
        <v>2008218</v>
      </c>
      <c r="P88" s="12">
        <f t="shared" si="13"/>
        <v>-12600</v>
      </c>
      <c r="Q88" s="46"/>
      <c r="R88" s="19">
        <f>SUM(R87)</f>
        <v>2008218</v>
      </c>
      <c r="S88" s="12">
        <f t="shared" si="14"/>
        <v>0</v>
      </c>
      <c r="T88" s="46"/>
    </row>
    <row r="89" spans="1:20" ht="30" customHeight="1">
      <c r="A89" s="73"/>
      <c r="B89" s="6" t="s">
        <v>66</v>
      </c>
      <c r="C89" s="6"/>
      <c r="D89" s="2">
        <v>183993</v>
      </c>
      <c r="E89" s="1">
        <v>261365</v>
      </c>
      <c r="F89" s="3">
        <f t="shared" si="12"/>
        <v>77372</v>
      </c>
      <c r="G89" s="63" t="s">
        <v>271</v>
      </c>
      <c r="H89" s="10"/>
      <c r="I89" s="24">
        <v>272543</v>
      </c>
      <c r="J89" s="1">
        <f t="shared" si="15"/>
        <v>11178</v>
      </c>
      <c r="K89" s="176" t="s">
        <v>507</v>
      </c>
      <c r="L89" s="30">
        <v>272543</v>
      </c>
      <c r="M89" s="37">
        <f t="shared" si="16"/>
        <v>0</v>
      </c>
      <c r="N89" s="33"/>
      <c r="O89" s="24">
        <v>272543</v>
      </c>
      <c r="P89" s="3">
        <f t="shared" si="13"/>
        <v>0</v>
      </c>
      <c r="Q89" s="45"/>
      <c r="R89" s="24">
        <v>272543</v>
      </c>
      <c r="S89" s="3">
        <f t="shared" si="14"/>
        <v>0</v>
      </c>
      <c r="T89" s="45"/>
    </row>
    <row r="90" spans="1:20" ht="30" customHeight="1">
      <c r="A90" s="73"/>
      <c r="B90" s="6" t="s">
        <v>67</v>
      </c>
      <c r="C90" s="6"/>
      <c r="D90" s="49">
        <v>1695188</v>
      </c>
      <c r="E90" s="1">
        <v>1675770</v>
      </c>
      <c r="F90" s="3">
        <f t="shared" si="12"/>
        <v>-19418</v>
      </c>
      <c r="G90" s="63" t="s">
        <v>272</v>
      </c>
      <c r="H90" s="10"/>
      <c r="I90" s="24">
        <v>1653390</v>
      </c>
      <c r="J90" s="1">
        <f t="shared" si="15"/>
        <v>-22380</v>
      </c>
      <c r="K90" s="176" t="s">
        <v>399</v>
      </c>
      <c r="L90" s="30">
        <v>1653390</v>
      </c>
      <c r="M90" s="37">
        <f t="shared" si="16"/>
        <v>0</v>
      </c>
      <c r="N90" s="33"/>
      <c r="O90" s="24">
        <v>1653390</v>
      </c>
      <c r="P90" s="3">
        <f t="shared" si="13"/>
        <v>0</v>
      </c>
      <c r="Q90" s="45"/>
      <c r="R90" s="24">
        <v>1653390</v>
      </c>
      <c r="S90" s="3">
        <f t="shared" si="14"/>
        <v>0</v>
      </c>
      <c r="T90" s="45"/>
    </row>
    <row r="91" spans="1:20" ht="44.25" customHeight="1">
      <c r="A91" s="73"/>
      <c r="B91" s="6" t="s">
        <v>75</v>
      </c>
      <c r="C91" s="6"/>
      <c r="D91" s="2">
        <v>11157</v>
      </c>
      <c r="E91" s="1">
        <v>11112</v>
      </c>
      <c r="F91" s="3">
        <f t="shared" si="12"/>
        <v>-45</v>
      </c>
      <c r="G91" s="63" t="s">
        <v>280</v>
      </c>
      <c r="H91" s="10"/>
      <c r="I91" s="24">
        <v>11094</v>
      </c>
      <c r="J91" s="1">
        <f t="shared" si="15"/>
        <v>-18</v>
      </c>
      <c r="K91" s="167"/>
      <c r="L91" s="30">
        <v>11094</v>
      </c>
      <c r="M91" s="37">
        <f t="shared" si="16"/>
        <v>0</v>
      </c>
      <c r="N91" s="33"/>
      <c r="O91" s="24">
        <v>11094</v>
      </c>
      <c r="P91" s="3">
        <f t="shared" si="13"/>
        <v>0</v>
      </c>
      <c r="Q91" s="45"/>
      <c r="R91" s="24">
        <v>11094</v>
      </c>
      <c r="S91" s="3">
        <f t="shared" si="14"/>
        <v>0</v>
      </c>
      <c r="T91" s="45"/>
    </row>
    <row r="92" spans="1:20" ht="34.5" customHeight="1">
      <c r="A92" s="73"/>
      <c r="B92" s="6" t="s">
        <v>236</v>
      </c>
      <c r="C92" s="6"/>
      <c r="D92" s="2">
        <v>105472</v>
      </c>
      <c r="E92" s="1">
        <v>125943</v>
      </c>
      <c r="F92" s="3">
        <f t="shared" si="12"/>
        <v>20471</v>
      </c>
      <c r="G92" s="125" t="s">
        <v>281</v>
      </c>
      <c r="H92" s="10"/>
      <c r="I92" s="24">
        <v>117407</v>
      </c>
      <c r="J92" s="1">
        <f t="shared" si="15"/>
        <v>-8536</v>
      </c>
      <c r="K92" s="176" t="s">
        <v>394</v>
      </c>
      <c r="L92" s="30">
        <v>118243</v>
      </c>
      <c r="M92" s="37">
        <f t="shared" si="16"/>
        <v>836</v>
      </c>
      <c r="N92" s="33" t="s">
        <v>532</v>
      </c>
      <c r="O92" s="24">
        <v>118243</v>
      </c>
      <c r="P92" s="3">
        <f t="shared" si="13"/>
        <v>0</v>
      </c>
      <c r="Q92" s="45"/>
      <c r="R92" s="24">
        <v>118243</v>
      </c>
      <c r="S92" s="3">
        <f t="shared" si="14"/>
        <v>0</v>
      </c>
      <c r="T92" s="45"/>
    </row>
    <row r="93" spans="1:20" ht="30" customHeight="1">
      <c r="A93" s="73"/>
      <c r="B93" s="6" t="s">
        <v>237</v>
      </c>
      <c r="C93" s="6"/>
      <c r="D93" s="49">
        <v>141290</v>
      </c>
      <c r="E93" s="1">
        <v>144237</v>
      </c>
      <c r="F93" s="3">
        <f t="shared" si="12"/>
        <v>2947</v>
      </c>
      <c r="G93" s="126" t="s">
        <v>282</v>
      </c>
      <c r="H93" s="10"/>
      <c r="I93" s="24">
        <v>143762</v>
      </c>
      <c r="J93" s="1">
        <f t="shared" si="15"/>
        <v>-475</v>
      </c>
      <c r="K93" s="167"/>
      <c r="L93" s="30">
        <v>144672</v>
      </c>
      <c r="M93" s="37">
        <f t="shared" si="16"/>
        <v>910</v>
      </c>
      <c r="N93" s="33" t="s">
        <v>524</v>
      </c>
      <c r="O93" s="24">
        <v>144672</v>
      </c>
      <c r="P93" s="3">
        <f t="shared" si="13"/>
        <v>0</v>
      </c>
      <c r="Q93" s="45"/>
      <c r="R93" s="24">
        <v>144672</v>
      </c>
      <c r="S93" s="3">
        <f t="shared" si="14"/>
        <v>0</v>
      </c>
      <c r="T93" s="45"/>
    </row>
    <row r="94" spans="1:20" s="184" customFormat="1" ht="30" customHeight="1">
      <c r="A94" s="73"/>
      <c r="B94" s="16" t="s">
        <v>245</v>
      </c>
      <c r="C94" s="16"/>
      <c r="D94" s="11">
        <f>SUM(D89:D93)</f>
        <v>2137100</v>
      </c>
      <c r="E94" s="11">
        <f>SUM(E89:E93)</f>
        <v>2218427</v>
      </c>
      <c r="F94" s="12">
        <f t="shared" si="12"/>
        <v>81327</v>
      </c>
      <c r="G94" s="61"/>
      <c r="H94" s="13"/>
      <c r="I94" s="19">
        <f>SUM(I89:I93)</f>
        <v>2198196</v>
      </c>
      <c r="J94" s="14">
        <f t="shared" si="15"/>
        <v>-20231</v>
      </c>
      <c r="K94" s="168"/>
      <c r="L94" s="31">
        <f>SUM(L89:L93)</f>
        <v>2199942</v>
      </c>
      <c r="M94" s="38">
        <f t="shared" si="16"/>
        <v>1746</v>
      </c>
      <c r="N94" s="34"/>
      <c r="O94" s="19">
        <f>SUM(O89:O93)</f>
        <v>2199942</v>
      </c>
      <c r="P94" s="12">
        <f t="shared" si="13"/>
        <v>0</v>
      </c>
      <c r="Q94" s="46"/>
      <c r="R94" s="19">
        <f>SUM(R89:R93)</f>
        <v>2199942</v>
      </c>
      <c r="S94" s="12">
        <f t="shared" si="14"/>
        <v>0</v>
      </c>
      <c r="T94" s="46"/>
    </row>
    <row r="95" spans="1:20" ht="30" customHeight="1">
      <c r="A95" s="73"/>
      <c r="B95" s="6" t="s">
        <v>68</v>
      </c>
      <c r="C95" s="6"/>
      <c r="D95" s="2">
        <v>754898</v>
      </c>
      <c r="E95" s="1">
        <v>680631</v>
      </c>
      <c r="F95" s="3">
        <f t="shared" si="12"/>
        <v>-74267</v>
      </c>
      <c r="G95" s="63" t="s">
        <v>301</v>
      </c>
      <c r="H95" s="10"/>
      <c r="I95" s="24">
        <v>642938</v>
      </c>
      <c r="J95" s="1">
        <f t="shared" si="15"/>
        <v>-37693</v>
      </c>
      <c r="K95" s="178" t="s">
        <v>398</v>
      </c>
      <c r="L95" s="24">
        <v>642938</v>
      </c>
      <c r="M95" s="37">
        <f t="shared" si="16"/>
        <v>0</v>
      </c>
      <c r="N95" s="33"/>
      <c r="O95" s="24">
        <v>642938</v>
      </c>
      <c r="P95" s="3">
        <f t="shared" si="13"/>
        <v>0</v>
      </c>
      <c r="Q95" s="45"/>
      <c r="R95" s="24">
        <v>642938</v>
      </c>
      <c r="S95" s="3">
        <f t="shared" si="14"/>
        <v>0</v>
      </c>
      <c r="T95" s="45"/>
    </row>
    <row r="96" spans="1:20" ht="30" customHeight="1">
      <c r="A96" s="73"/>
      <c r="B96" s="6" t="s">
        <v>69</v>
      </c>
      <c r="C96" s="6"/>
      <c r="D96" s="2">
        <v>729152</v>
      </c>
      <c r="E96" s="1">
        <v>712438</v>
      </c>
      <c r="F96" s="3">
        <f t="shared" si="12"/>
        <v>-16714</v>
      </c>
      <c r="G96" s="63" t="s">
        <v>302</v>
      </c>
      <c r="H96" s="10"/>
      <c r="I96" s="24">
        <v>713369</v>
      </c>
      <c r="J96" s="1">
        <f t="shared" si="15"/>
        <v>931</v>
      </c>
      <c r="K96" s="178" t="s">
        <v>476</v>
      </c>
      <c r="L96" s="24">
        <v>713369</v>
      </c>
      <c r="M96" s="37">
        <f t="shared" si="16"/>
        <v>0</v>
      </c>
      <c r="N96" s="33"/>
      <c r="O96" s="24">
        <v>713369</v>
      </c>
      <c r="P96" s="3">
        <f t="shared" si="13"/>
        <v>0</v>
      </c>
      <c r="Q96" s="45"/>
      <c r="R96" s="24">
        <v>713369</v>
      </c>
      <c r="S96" s="3">
        <f t="shared" si="14"/>
        <v>0</v>
      </c>
      <c r="T96" s="45"/>
    </row>
    <row r="97" spans="1:20" ht="30" customHeight="1">
      <c r="A97" s="73"/>
      <c r="B97" s="6" t="s">
        <v>70</v>
      </c>
      <c r="C97" s="6"/>
      <c r="D97" s="7">
        <v>147</v>
      </c>
      <c r="E97" s="75">
        <v>104</v>
      </c>
      <c r="F97" s="3">
        <f t="shared" si="12"/>
        <v>-43</v>
      </c>
      <c r="G97" s="63" t="s">
        <v>303</v>
      </c>
      <c r="H97" s="10"/>
      <c r="I97" s="24">
        <v>104</v>
      </c>
      <c r="J97" s="1">
        <f t="shared" si="15"/>
        <v>0</v>
      </c>
      <c r="K97" s="177"/>
      <c r="L97" s="24">
        <v>104</v>
      </c>
      <c r="M97" s="37">
        <f t="shared" si="16"/>
        <v>0</v>
      </c>
      <c r="N97" s="33"/>
      <c r="O97" s="24">
        <v>104</v>
      </c>
      <c r="P97" s="3">
        <f t="shared" si="13"/>
        <v>0</v>
      </c>
      <c r="Q97" s="45"/>
      <c r="R97" s="24">
        <v>104</v>
      </c>
      <c r="S97" s="3">
        <f t="shared" si="14"/>
        <v>0</v>
      </c>
      <c r="T97" s="45"/>
    </row>
    <row r="98" spans="1:20" ht="30" customHeight="1">
      <c r="A98" s="73"/>
      <c r="B98" s="6" t="s">
        <v>71</v>
      </c>
      <c r="C98" s="6"/>
      <c r="D98" s="2">
        <v>805512</v>
      </c>
      <c r="E98" s="1">
        <v>801402</v>
      </c>
      <c r="F98" s="3">
        <f t="shared" si="12"/>
        <v>-4110</v>
      </c>
      <c r="G98" s="63" t="s">
        <v>304</v>
      </c>
      <c r="H98" s="10"/>
      <c r="I98" s="24">
        <v>809006</v>
      </c>
      <c r="J98" s="1">
        <f t="shared" si="15"/>
        <v>7604</v>
      </c>
      <c r="K98" s="178" t="s">
        <v>477</v>
      </c>
      <c r="L98" s="24">
        <v>809006</v>
      </c>
      <c r="M98" s="37">
        <f t="shared" si="16"/>
        <v>0</v>
      </c>
      <c r="N98" s="33"/>
      <c r="O98" s="24">
        <v>809006</v>
      </c>
      <c r="P98" s="3">
        <f t="shared" si="13"/>
        <v>0</v>
      </c>
      <c r="Q98" s="45"/>
      <c r="R98" s="24">
        <v>809006</v>
      </c>
      <c r="S98" s="3">
        <f t="shared" si="14"/>
        <v>0</v>
      </c>
      <c r="T98" s="45"/>
    </row>
    <row r="99" spans="1:20" ht="30" customHeight="1">
      <c r="A99" s="73"/>
      <c r="B99" s="6" t="s">
        <v>72</v>
      </c>
      <c r="C99" s="6"/>
      <c r="D99" s="2">
        <v>1165</v>
      </c>
      <c r="E99" s="75">
        <v>792</v>
      </c>
      <c r="F99" s="3">
        <f t="shared" si="12"/>
        <v>-373</v>
      </c>
      <c r="G99" s="63" t="s">
        <v>305</v>
      </c>
      <c r="H99" s="10"/>
      <c r="I99" s="24">
        <v>878</v>
      </c>
      <c r="J99" s="1">
        <f t="shared" si="15"/>
        <v>86</v>
      </c>
      <c r="K99" s="177"/>
      <c r="L99" s="24">
        <v>878</v>
      </c>
      <c r="M99" s="37">
        <f t="shared" si="16"/>
        <v>0</v>
      </c>
      <c r="N99" s="33"/>
      <c r="O99" s="24">
        <v>878</v>
      </c>
      <c r="P99" s="3">
        <f t="shared" si="13"/>
        <v>0</v>
      </c>
      <c r="Q99" s="45"/>
      <c r="R99" s="24">
        <v>878</v>
      </c>
      <c r="S99" s="3">
        <f t="shared" si="14"/>
        <v>0</v>
      </c>
      <c r="T99" s="45"/>
    </row>
    <row r="100" spans="1:20" ht="30" customHeight="1">
      <c r="A100" s="73"/>
      <c r="B100" s="6" t="s">
        <v>73</v>
      </c>
      <c r="C100" s="6"/>
      <c r="D100" s="7">
        <v>394</v>
      </c>
      <c r="E100" s="75">
        <v>265</v>
      </c>
      <c r="F100" s="3">
        <f t="shared" si="12"/>
        <v>-129</v>
      </c>
      <c r="G100" s="63" t="s">
        <v>306</v>
      </c>
      <c r="H100" s="10"/>
      <c r="I100" s="24">
        <v>265</v>
      </c>
      <c r="J100" s="1">
        <f t="shared" si="15"/>
        <v>0</v>
      </c>
      <c r="K100" s="177"/>
      <c r="L100" s="24">
        <v>265</v>
      </c>
      <c r="M100" s="37">
        <f t="shared" si="16"/>
        <v>0</v>
      </c>
      <c r="N100" s="33"/>
      <c r="O100" s="24">
        <v>265</v>
      </c>
      <c r="P100" s="3">
        <f t="shared" si="13"/>
        <v>0</v>
      </c>
      <c r="Q100" s="45"/>
      <c r="R100" s="24">
        <v>265</v>
      </c>
      <c r="S100" s="3">
        <f t="shared" si="14"/>
        <v>0</v>
      </c>
      <c r="T100" s="45"/>
    </row>
    <row r="101" spans="1:20" s="184" customFormat="1" ht="30" customHeight="1">
      <c r="A101" s="73"/>
      <c r="B101" s="16" t="s">
        <v>74</v>
      </c>
      <c r="C101" s="16"/>
      <c r="D101" s="11">
        <f>SUM(D95:D100)</f>
        <v>2291268</v>
      </c>
      <c r="E101" s="11">
        <f>SUM(E95:E100)</f>
        <v>2195632</v>
      </c>
      <c r="F101" s="12">
        <f t="shared" si="12"/>
        <v>-95636</v>
      </c>
      <c r="G101" s="61"/>
      <c r="H101" s="13"/>
      <c r="I101" s="19">
        <f>SUM(I95:I100)</f>
        <v>2166560</v>
      </c>
      <c r="J101" s="14">
        <f t="shared" si="15"/>
        <v>-29072</v>
      </c>
      <c r="K101" s="168"/>
      <c r="L101" s="31">
        <f>SUM(L95:L100)</f>
        <v>2166560</v>
      </c>
      <c r="M101" s="38">
        <f t="shared" si="16"/>
        <v>0</v>
      </c>
      <c r="N101" s="34"/>
      <c r="O101" s="19">
        <f>SUM(O95:O100)</f>
        <v>2166560</v>
      </c>
      <c r="P101" s="12">
        <f t="shared" si="13"/>
        <v>0</v>
      </c>
      <c r="Q101" s="46"/>
      <c r="R101" s="19">
        <f>SUM(R95:R100)</f>
        <v>2166560</v>
      </c>
      <c r="S101" s="12">
        <f t="shared" si="14"/>
        <v>0</v>
      </c>
      <c r="T101" s="46"/>
    </row>
    <row r="102" spans="1:20" ht="30" customHeight="1">
      <c r="A102" s="120" t="s">
        <v>202</v>
      </c>
      <c r="B102" s="120"/>
      <c r="C102" s="121"/>
      <c r="D102" s="110">
        <f>D74+D86+D88+D94+D101</f>
        <v>9003737</v>
      </c>
      <c r="E102" s="110">
        <f>E74+E86+E88+E94+E101</f>
        <v>9606469</v>
      </c>
      <c r="F102" s="111">
        <f t="shared" si="12"/>
        <v>602732</v>
      </c>
      <c r="G102" s="112"/>
      <c r="H102" s="113"/>
      <c r="I102" s="114">
        <f>I74+I86+I88+I94+I101</f>
        <v>9405155</v>
      </c>
      <c r="J102" s="115">
        <f t="shared" si="15"/>
        <v>-201314</v>
      </c>
      <c r="K102" s="169"/>
      <c r="L102" s="116">
        <f>L74+L86+L88+L94+L101</f>
        <v>9406901</v>
      </c>
      <c r="M102" s="117">
        <f t="shared" si="16"/>
        <v>1746</v>
      </c>
      <c r="N102" s="118"/>
      <c r="O102" s="114">
        <f>O74+O86+O88+O94+O101</f>
        <v>9390072</v>
      </c>
      <c r="P102" s="111">
        <f t="shared" si="13"/>
        <v>-16829</v>
      </c>
      <c r="Q102" s="119"/>
      <c r="R102" s="114">
        <f>R74+R86+R88+R94+R101</f>
        <v>9390072</v>
      </c>
      <c r="S102" s="111">
        <f t="shared" si="14"/>
        <v>0</v>
      </c>
      <c r="T102" s="119"/>
    </row>
    <row r="103" spans="1:20" ht="30" customHeight="1">
      <c r="A103" s="73" t="s">
        <v>78</v>
      </c>
      <c r="B103" s="181" t="s">
        <v>79</v>
      </c>
      <c r="C103" s="6"/>
      <c r="D103" s="2">
        <v>22455</v>
      </c>
      <c r="E103" s="2">
        <v>3274</v>
      </c>
      <c r="F103" s="3">
        <f t="shared" si="12"/>
        <v>-19181</v>
      </c>
      <c r="G103" s="106" t="s">
        <v>511</v>
      </c>
      <c r="H103" s="10"/>
      <c r="I103" s="24">
        <v>3274</v>
      </c>
      <c r="J103" s="1">
        <f t="shared" si="15"/>
        <v>0</v>
      </c>
      <c r="K103" s="167"/>
      <c r="L103" s="24">
        <v>3274</v>
      </c>
      <c r="M103" s="37">
        <f t="shared" si="16"/>
        <v>0</v>
      </c>
      <c r="N103" s="33"/>
      <c r="O103" s="24">
        <v>3274</v>
      </c>
      <c r="P103" s="3">
        <f t="shared" si="13"/>
        <v>0</v>
      </c>
      <c r="Q103" s="45"/>
      <c r="R103" s="24">
        <v>3274</v>
      </c>
      <c r="S103" s="3">
        <f t="shared" si="14"/>
        <v>0</v>
      </c>
      <c r="T103" s="45"/>
    </row>
    <row r="104" spans="1:20" ht="30" customHeight="1">
      <c r="A104" s="73"/>
      <c r="B104" s="181" t="s">
        <v>232</v>
      </c>
      <c r="C104" s="6"/>
      <c r="D104" s="2">
        <v>7796</v>
      </c>
      <c r="E104" s="2">
        <v>7306</v>
      </c>
      <c r="F104" s="3">
        <f t="shared" si="12"/>
        <v>-490</v>
      </c>
      <c r="G104" s="62" t="s">
        <v>376</v>
      </c>
      <c r="H104" s="10"/>
      <c r="I104" s="24">
        <v>7402</v>
      </c>
      <c r="J104" s="1">
        <f t="shared" si="15"/>
        <v>96</v>
      </c>
      <c r="K104" s="167"/>
      <c r="L104" s="24">
        <v>7402</v>
      </c>
      <c r="M104" s="37">
        <f t="shared" si="16"/>
        <v>0</v>
      </c>
      <c r="N104" s="33"/>
      <c r="O104" s="24">
        <v>7402</v>
      </c>
      <c r="P104" s="3">
        <f t="shared" si="13"/>
        <v>0</v>
      </c>
      <c r="Q104" s="48"/>
      <c r="R104" s="24">
        <v>7402</v>
      </c>
      <c r="S104" s="3">
        <f t="shared" si="14"/>
        <v>0</v>
      </c>
      <c r="T104" s="48"/>
    </row>
    <row r="105" spans="1:20" ht="30" customHeight="1">
      <c r="A105" s="73"/>
      <c r="B105" s="181" t="s">
        <v>246</v>
      </c>
      <c r="C105" s="6"/>
      <c r="D105" s="2">
        <v>12637</v>
      </c>
      <c r="E105" s="2">
        <v>12959</v>
      </c>
      <c r="F105" s="3">
        <f t="shared" si="12"/>
        <v>322</v>
      </c>
      <c r="G105" s="62" t="s">
        <v>504</v>
      </c>
      <c r="H105" s="10"/>
      <c r="I105" s="24">
        <v>12424</v>
      </c>
      <c r="J105" s="1">
        <f t="shared" si="15"/>
        <v>-535</v>
      </c>
      <c r="K105" s="176" t="s">
        <v>461</v>
      </c>
      <c r="L105" s="24">
        <v>12424</v>
      </c>
      <c r="M105" s="37">
        <f t="shared" si="16"/>
        <v>0</v>
      </c>
      <c r="N105" s="33"/>
      <c r="O105" s="24">
        <v>12424</v>
      </c>
      <c r="P105" s="3">
        <f t="shared" si="13"/>
        <v>0</v>
      </c>
      <c r="Q105" s="48"/>
      <c r="R105" s="24">
        <v>12424</v>
      </c>
      <c r="S105" s="3">
        <f t="shared" si="14"/>
        <v>0</v>
      </c>
      <c r="T105" s="48"/>
    </row>
    <row r="106" spans="1:20" ht="30" customHeight="1">
      <c r="A106" s="73"/>
      <c r="B106" s="181" t="s">
        <v>231</v>
      </c>
      <c r="C106" s="6"/>
      <c r="D106" s="2">
        <v>29906</v>
      </c>
      <c r="E106" s="2">
        <v>35600</v>
      </c>
      <c r="F106" s="3">
        <f t="shared" si="12"/>
        <v>5694</v>
      </c>
      <c r="G106" s="62" t="s">
        <v>373</v>
      </c>
      <c r="H106" s="10"/>
      <c r="I106" s="24">
        <v>35500</v>
      </c>
      <c r="J106" s="1">
        <f t="shared" si="15"/>
        <v>-100</v>
      </c>
      <c r="K106" s="167"/>
      <c r="L106" s="24">
        <v>35400</v>
      </c>
      <c r="M106" s="37">
        <f t="shared" si="16"/>
        <v>-100</v>
      </c>
      <c r="N106" s="33" t="s">
        <v>521</v>
      </c>
      <c r="O106" s="24">
        <v>35400</v>
      </c>
      <c r="P106" s="3">
        <f t="shared" si="13"/>
        <v>0</v>
      </c>
      <c r="Q106" s="45"/>
      <c r="R106" s="24">
        <v>35400</v>
      </c>
      <c r="S106" s="3">
        <f t="shared" si="14"/>
        <v>0</v>
      </c>
      <c r="T106" s="45"/>
    </row>
    <row r="107" spans="1:20" ht="30" customHeight="1">
      <c r="A107" s="73"/>
      <c r="B107" s="181" t="s">
        <v>90</v>
      </c>
      <c r="C107" s="6"/>
      <c r="D107" s="2">
        <v>82000</v>
      </c>
      <c r="E107" s="2">
        <v>72000</v>
      </c>
      <c r="F107" s="3">
        <f t="shared" si="12"/>
        <v>-10000</v>
      </c>
      <c r="G107" s="62" t="s">
        <v>374</v>
      </c>
      <c r="H107" s="10"/>
      <c r="I107" s="24">
        <v>72000</v>
      </c>
      <c r="J107" s="1">
        <f t="shared" si="15"/>
        <v>0</v>
      </c>
      <c r="K107" s="167"/>
      <c r="L107" s="24">
        <v>72000</v>
      </c>
      <c r="M107" s="37">
        <f t="shared" si="16"/>
        <v>0</v>
      </c>
      <c r="N107" s="33"/>
      <c r="O107" s="24">
        <v>72000</v>
      </c>
      <c r="P107" s="3">
        <f t="shared" si="13"/>
        <v>0</v>
      </c>
      <c r="Q107" s="45"/>
      <c r="R107" s="24">
        <v>72000</v>
      </c>
      <c r="S107" s="3">
        <f t="shared" si="14"/>
        <v>0</v>
      </c>
      <c r="T107" s="45"/>
    </row>
    <row r="108" spans="1:20" ht="30" customHeight="1">
      <c r="A108" s="73"/>
      <c r="B108" s="181" t="s">
        <v>91</v>
      </c>
      <c r="C108" s="6"/>
      <c r="D108" s="2">
        <v>11200</v>
      </c>
      <c r="E108" s="2">
        <v>10200</v>
      </c>
      <c r="F108" s="3">
        <f t="shared" si="12"/>
        <v>-1000</v>
      </c>
      <c r="G108" s="62" t="s">
        <v>409</v>
      </c>
      <c r="H108" s="10"/>
      <c r="I108" s="24">
        <v>9700</v>
      </c>
      <c r="J108" s="1">
        <f t="shared" si="15"/>
        <v>-500</v>
      </c>
      <c r="K108" s="176" t="s">
        <v>462</v>
      </c>
      <c r="L108" s="24">
        <v>9700</v>
      </c>
      <c r="M108" s="37">
        <f t="shared" si="16"/>
        <v>0</v>
      </c>
      <c r="N108" s="33"/>
      <c r="O108" s="24">
        <v>9700</v>
      </c>
      <c r="P108" s="3">
        <f t="shared" si="13"/>
        <v>0</v>
      </c>
      <c r="Q108" s="45"/>
      <c r="R108" s="24">
        <v>9700</v>
      </c>
      <c r="S108" s="3">
        <f t="shared" si="14"/>
        <v>0</v>
      </c>
      <c r="T108" s="45"/>
    </row>
    <row r="109" spans="1:20" ht="30" customHeight="1">
      <c r="A109" s="73"/>
      <c r="B109" s="181" t="s">
        <v>92</v>
      </c>
      <c r="C109" s="6"/>
      <c r="D109" s="2">
        <v>2813</v>
      </c>
      <c r="E109" s="2">
        <v>1787</v>
      </c>
      <c r="F109" s="3">
        <f t="shared" si="12"/>
        <v>-1026</v>
      </c>
      <c r="G109" s="62" t="s">
        <v>512</v>
      </c>
      <c r="H109" s="10"/>
      <c r="I109" s="24">
        <v>1557</v>
      </c>
      <c r="J109" s="1">
        <f t="shared" si="15"/>
        <v>-230</v>
      </c>
      <c r="K109" s="176" t="s">
        <v>463</v>
      </c>
      <c r="L109" s="24">
        <v>1557</v>
      </c>
      <c r="M109" s="37">
        <f t="shared" si="16"/>
        <v>0</v>
      </c>
      <c r="N109" s="33"/>
      <c r="O109" s="24">
        <v>1557</v>
      </c>
      <c r="P109" s="3">
        <f t="shared" si="13"/>
        <v>0</v>
      </c>
      <c r="Q109" s="45"/>
      <c r="R109" s="24">
        <v>1557</v>
      </c>
      <c r="S109" s="3">
        <f t="shared" si="14"/>
        <v>0</v>
      </c>
      <c r="T109" s="45"/>
    </row>
    <row r="110" spans="1:20" ht="30" customHeight="1">
      <c r="A110" s="73"/>
      <c r="B110" s="181" t="s">
        <v>93</v>
      </c>
      <c r="C110" s="6"/>
      <c r="D110" s="49">
        <v>3181</v>
      </c>
      <c r="E110" s="49">
        <v>2881</v>
      </c>
      <c r="F110" s="3">
        <f t="shared" si="12"/>
        <v>-300</v>
      </c>
      <c r="G110" s="62" t="s">
        <v>375</v>
      </c>
      <c r="H110" s="10"/>
      <c r="I110" s="24">
        <v>2881</v>
      </c>
      <c r="J110" s="1">
        <f t="shared" si="15"/>
        <v>0</v>
      </c>
      <c r="K110" s="167"/>
      <c r="L110" s="24">
        <v>2881</v>
      </c>
      <c r="M110" s="37">
        <f t="shared" si="16"/>
        <v>0</v>
      </c>
      <c r="N110" s="33"/>
      <c r="O110" s="24">
        <v>2881</v>
      </c>
      <c r="P110" s="3">
        <f t="shared" si="13"/>
        <v>0</v>
      </c>
      <c r="Q110" s="45"/>
      <c r="R110" s="24">
        <v>2881</v>
      </c>
      <c r="S110" s="3">
        <f t="shared" si="14"/>
        <v>0</v>
      </c>
      <c r="T110" s="45"/>
    </row>
    <row r="111" spans="1:20" s="184" customFormat="1" ht="30" customHeight="1">
      <c r="A111" s="73"/>
      <c r="B111" s="16" t="s">
        <v>249</v>
      </c>
      <c r="C111" s="16"/>
      <c r="D111" s="11">
        <f>SUM(D103:D110)</f>
        <v>171988</v>
      </c>
      <c r="E111" s="11">
        <f>SUM(E103:E110)</f>
        <v>146007</v>
      </c>
      <c r="F111" s="12">
        <f t="shared" si="12"/>
        <v>-25981</v>
      </c>
      <c r="G111" s="61"/>
      <c r="H111" s="13"/>
      <c r="I111" s="19">
        <f>SUM(I103:I110)</f>
        <v>144738</v>
      </c>
      <c r="J111" s="14">
        <f t="shared" si="15"/>
        <v>-1269</v>
      </c>
      <c r="K111" s="168"/>
      <c r="L111" s="31">
        <f>SUM(L103:L110)</f>
        <v>144638</v>
      </c>
      <c r="M111" s="38">
        <f t="shared" si="16"/>
        <v>-100</v>
      </c>
      <c r="N111" s="34"/>
      <c r="O111" s="19">
        <f>SUM(O103:O110)</f>
        <v>144638</v>
      </c>
      <c r="P111" s="12">
        <f t="shared" si="13"/>
        <v>0</v>
      </c>
      <c r="Q111" s="46"/>
      <c r="R111" s="19">
        <f>SUM(R103:R110)</f>
        <v>144638</v>
      </c>
      <c r="S111" s="12">
        <f t="shared" si="14"/>
        <v>0</v>
      </c>
      <c r="T111" s="46"/>
    </row>
    <row r="112" spans="1:20" ht="30" customHeight="1">
      <c r="A112" s="73"/>
      <c r="B112" s="6" t="s">
        <v>86</v>
      </c>
      <c r="C112" s="6"/>
      <c r="D112" s="2">
        <v>117660</v>
      </c>
      <c r="E112" s="2">
        <v>118082</v>
      </c>
      <c r="F112" s="3">
        <f t="shared" si="12"/>
        <v>422</v>
      </c>
      <c r="G112" s="60" t="s">
        <v>336</v>
      </c>
      <c r="H112" s="10"/>
      <c r="I112" s="24">
        <v>98061</v>
      </c>
      <c r="J112" s="1">
        <f t="shared" si="15"/>
        <v>-20021</v>
      </c>
      <c r="K112" s="29" t="s">
        <v>459</v>
      </c>
      <c r="L112" s="24">
        <v>98061</v>
      </c>
      <c r="M112" s="37">
        <f t="shared" si="16"/>
        <v>0</v>
      </c>
      <c r="N112" s="33"/>
      <c r="O112" s="24">
        <v>98061</v>
      </c>
      <c r="P112" s="3">
        <f t="shared" si="13"/>
        <v>0</v>
      </c>
      <c r="Q112" s="45"/>
      <c r="R112" s="24">
        <v>98061</v>
      </c>
      <c r="S112" s="3">
        <f t="shared" si="14"/>
        <v>0</v>
      </c>
      <c r="T112" s="45"/>
    </row>
    <row r="113" spans="1:20" ht="30" customHeight="1">
      <c r="A113" s="73"/>
      <c r="B113" s="6" t="s">
        <v>87</v>
      </c>
      <c r="C113" s="6"/>
      <c r="D113" s="2">
        <v>1814</v>
      </c>
      <c r="E113" s="2">
        <v>2206</v>
      </c>
      <c r="F113" s="3">
        <f t="shared" si="12"/>
        <v>392</v>
      </c>
      <c r="G113" s="60" t="s">
        <v>337</v>
      </c>
      <c r="H113" s="10"/>
      <c r="I113" s="24">
        <v>2190</v>
      </c>
      <c r="J113" s="1">
        <f t="shared" si="15"/>
        <v>-16</v>
      </c>
      <c r="K113" s="177"/>
      <c r="L113" s="24">
        <v>2190</v>
      </c>
      <c r="M113" s="37">
        <f t="shared" si="16"/>
        <v>0</v>
      </c>
      <c r="N113" s="33"/>
      <c r="O113" s="24">
        <v>2190</v>
      </c>
      <c r="P113" s="3">
        <f t="shared" si="13"/>
        <v>0</v>
      </c>
      <c r="Q113" s="45"/>
      <c r="R113" s="24">
        <v>2190</v>
      </c>
      <c r="S113" s="3">
        <f t="shared" si="14"/>
        <v>0</v>
      </c>
      <c r="T113" s="45"/>
    </row>
    <row r="114" spans="1:20" ht="30" customHeight="1">
      <c r="A114" s="73"/>
      <c r="B114" s="6" t="s">
        <v>95</v>
      </c>
      <c r="C114" s="6"/>
      <c r="D114" s="2">
        <v>3806</v>
      </c>
      <c r="E114" s="2">
        <v>3997</v>
      </c>
      <c r="F114" s="3">
        <f t="shared" si="12"/>
        <v>191</v>
      </c>
      <c r="G114" s="63" t="s">
        <v>338</v>
      </c>
      <c r="H114" s="10"/>
      <c r="I114" s="24">
        <v>3792</v>
      </c>
      <c r="J114" s="1">
        <f t="shared" si="15"/>
        <v>-205</v>
      </c>
      <c r="K114" s="167"/>
      <c r="L114" s="24">
        <v>3792</v>
      </c>
      <c r="M114" s="37">
        <f t="shared" si="16"/>
        <v>0</v>
      </c>
      <c r="N114" s="33"/>
      <c r="O114" s="24">
        <v>3792</v>
      </c>
      <c r="P114" s="3">
        <f t="shared" si="13"/>
        <v>0</v>
      </c>
      <c r="Q114" s="45"/>
      <c r="R114" s="24">
        <v>3792</v>
      </c>
      <c r="S114" s="3">
        <f t="shared" si="14"/>
        <v>0</v>
      </c>
      <c r="T114" s="45"/>
    </row>
    <row r="115" spans="1:20" ht="30" customHeight="1">
      <c r="A115" s="73"/>
      <c r="B115" s="6" t="s">
        <v>96</v>
      </c>
      <c r="C115" s="6"/>
      <c r="D115" s="2">
        <v>9085</v>
      </c>
      <c r="E115" s="2">
        <v>10153</v>
      </c>
      <c r="F115" s="3">
        <f t="shared" si="12"/>
        <v>1068</v>
      </c>
      <c r="G115" s="63" t="s">
        <v>339</v>
      </c>
      <c r="H115" s="10"/>
      <c r="I115" s="24">
        <v>9553</v>
      </c>
      <c r="J115" s="1">
        <f t="shared" si="15"/>
        <v>-600</v>
      </c>
      <c r="K115" s="176" t="s">
        <v>413</v>
      </c>
      <c r="L115" s="24">
        <v>9553</v>
      </c>
      <c r="M115" s="37">
        <f t="shared" si="16"/>
        <v>0</v>
      </c>
      <c r="N115" s="33"/>
      <c r="O115" s="24">
        <v>9553</v>
      </c>
      <c r="P115" s="3">
        <f t="shared" si="13"/>
        <v>0</v>
      </c>
      <c r="Q115" s="45"/>
      <c r="R115" s="24">
        <v>9553</v>
      </c>
      <c r="S115" s="3">
        <f t="shared" si="14"/>
        <v>0</v>
      </c>
      <c r="T115" s="45"/>
    </row>
    <row r="116" spans="1:20" ht="30" customHeight="1">
      <c r="A116" s="73"/>
      <c r="B116" s="6" t="s">
        <v>97</v>
      </c>
      <c r="C116" s="6"/>
      <c r="D116" s="2">
        <v>6318</v>
      </c>
      <c r="E116" s="2">
        <v>7525</v>
      </c>
      <c r="F116" s="3">
        <f t="shared" si="12"/>
        <v>1207</v>
      </c>
      <c r="G116" s="63" t="s">
        <v>340</v>
      </c>
      <c r="H116" s="10"/>
      <c r="I116" s="24">
        <v>7487</v>
      </c>
      <c r="J116" s="1">
        <f t="shared" si="15"/>
        <v>-38</v>
      </c>
      <c r="K116" s="167"/>
      <c r="L116" s="24">
        <v>7487</v>
      </c>
      <c r="M116" s="37">
        <f t="shared" si="16"/>
        <v>0</v>
      </c>
      <c r="N116" s="33"/>
      <c r="O116" s="24">
        <v>7487</v>
      </c>
      <c r="P116" s="3">
        <f t="shared" si="13"/>
        <v>0</v>
      </c>
      <c r="Q116" s="45"/>
      <c r="R116" s="24">
        <v>7487</v>
      </c>
      <c r="S116" s="3">
        <f t="shared" si="14"/>
        <v>0</v>
      </c>
      <c r="T116" s="45"/>
    </row>
    <row r="117" spans="1:20" ht="30" customHeight="1">
      <c r="A117" s="73"/>
      <c r="B117" s="6" t="s">
        <v>98</v>
      </c>
      <c r="C117" s="6"/>
      <c r="D117" s="2">
        <v>292819</v>
      </c>
      <c r="E117" s="2">
        <v>276765</v>
      </c>
      <c r="F117" s="3">
        <f t="shared" si="12"/>
        <v>-16054</v>
      </c>
      <c r="G117" s="63" t="s">
        <v>341</v>
      </c>
      <c r="H117" s="10"/>
      <c r="I117" s="24">
        <v>263996</v>
      </c>
      <c r="J117" s="1">
        <f t="shared" si="15"/>
        <v>-12769</v>
      </c>
      <c r="K117" s="176" t="s">
        <v>390</v>
      </c>
      <c r="L117" s="24">
        <v>263996</v>
      </c>
      <c r="M117" s="37">
        <f t="shared" si="16"/>
        <v>0</v>
      </c>
      <c r="N117" s="33"/>
      <c r="O117" s="24">
        <v>261325</v>
      </c>
      <c r="P117" s="3">
        <f t="shared" si="13"/>
        <v>-2671</v>
      </c>
      <c r="Q117" s="190" t="s">
        <v>540</v>
      </c>
      <c r="R117" s="24">
        <v>261325</v>
      </c>
      <c r="S117" s="3">
        <f t="shared" si="14"/>
        <v>0</v>
      </c>
      <c r="T117" s="45"/>
    </row>
    <row r="118" spans="1:20" ht="30" customHeight="1">
      <c r="A118" s="73"/>
      <c r="B118" s="6" t="s">
        <v>99</v>
      </c>
      <c r="C118" s="6"/>
      <c r="D118" s="2">
        <v>141048</v>
      </c>
      <c r="E118" s="2">
        <v>62117</v>
      </c>
      <c r="F118" s="3">
        <f t="shared" si="12"/>
        <v>-78931</v>
      </c>
      <c r="G118" s="63" t="s">
        <v>342</v>
      </c>
      <c r="H118" s="10"/>
      <c r="I118" s="24">
        <v>61117</v>
      </c>
      <c r="J118" s="1">
        <f t="shared" si="15"/>
        <v>-1000</v>
      </c>
      <c r="K118" s="176" t="s">
        <v>401</v>
      </c>
      <c r="L118" s="24">
        <v>61117</v>
      </c>
      <c r="M118" s="37">
        <f t="shared" si="16"/>
        <v>0</v>
      </c>
      <c r="N118" s="33"/>
      <c r="O118" s="24">
        <v>61117</v>
      </c>
      <c r="P118" s="3">
        <f t="shared" si="13"/>
        <v>0</v>
      </c>
      <c r="Q118" s="45"/>
      <c r="R118" s="24">
        <v>61117</v>
      </c>
      <c r="S118" s="3">
        <f t="shared" si="14"/>
        <v>0</v>
      </c>
      <c r="T118" s="45"/>
    </row>
    <row r="119" spans="1:20" ht="30" customHeight="1">
      <c r="A119" s="73"/>
      <c r="B119" s="6" t="s">
        <v>100</v>
      </c>
      <c r="C119" s="6"/>
      <c r="D119" s="2">
        <v>145200</v>
      </c>
      <c r="E119" s="2">
        <v>167796</v>
      </c>
      <c r="F119" s="3">
        <f t="shared" si="12"/>
        <v>22596</v>
      </c>
      <c r="G119" s="63" t="s">
        <v>343</v>
      </c>
      <c r="H119" s="10"/>
      <c r="I119" s="24">
        <v>148700</v>
      </c>
      <c r="J119" s="1">
        <f t="shared" si="15"/>
        <v>-19096</v>
      </c>
      <c r="K119" s="176" t="s">
        <v>390</v>
      </c>
      <c r="L119" s="24">
        <v>143700</v>
      </c>
      <c r="M119" s="37">
        <f t="shared" si="16"/>
        <v>-5000</v>
      </c>
      <c r="N119" s="176" t="s">
        <v>400</v>
      </c>
      <c r="O119" s="24">
        <v>143700</v>
      </c>
      <c r="P119" s="3">
        <f t="shared" si="13"/>
        <v>0</v>
      </c>
      <c r="Q119" s="45"/>
      <c r="R119" s="24">
        <v>143700</v>
      </c>
      <c r="S119" s="3">
        <f t="shared" si="14"/>
        <v>0</v>
      </c>
      <c r="T119" s="45"/>
    </row>
    <row r="120" spans="1:20" ht="30" customHeight="1">
      <c r="A120" s="73"/>
      <c r="B120" s="6" t="s">
        <v>101</v>
      </c>
      <c r="C120" s="6"/>
      <c r="D120" s="7">
        <v>100</v>
      </c>
      <c r="E120" s="7">
        <v>103</v>
      </c>
      <c r="F120" s="3">
        <f t="shared" si="12"/>
        <v>3</v>
      </c>
      <c r="G120" s="63" t="s">
        <v>344</v>
      </c>
      <c r="H120" s="10"/>
      <c r="I120" s="24">
        <v>100</v>
      </c>
      <c r="J120" s="1">
        <f t="shared" si="15"/>
        <v>-3</v>
      </c>
      <c r="K120" s="167"/>
      <c r="L120" s="24">
        <v>100</v>
      </c>
      <c r="M120" s="37">
        <f t="shared" si="16"/>
        <v>0</v>
      </c>
      <c r="N120" s="33"/>
      <c r="O120" s="24">
        <v>100</v>
      </c>
      <c r="P120" s="3">
        <f t="shared" si="13"/>
        <v>0</v>
      </c>
      <c r="Q120" s="45"/>
      <c r="R120" s="24">
        <v>100</v>
      </c>
      <c r="S120" s="3">
        <f t="shared" si="14"/>
        <v>0</v>
      </c>
      <c r="T120" s="45"/>
    </row>
    <row r="121" spans="1:20" ht="30" customHeight="1">
      <c r="A121" s="73"/>
      <c r="B121" s="6" t="s">
        <v>102</v>
      </c>
      <c r="C121" s="6"/>
      <c r="D121" s="2">
        <v>19950</v>
      </c>
      <c r="E121" s="2">
        <v>41950</v>
      </c>
      <c r="F121" s="3">
        <f t="shared" si="12"/>
        <v>22000</v>
      </c>
      <c r="G121" s="63" t="s">
        <v>470</v>
      </c>
      <c r="H121" s="10"/>
      <c r="I121" s="24">
        <v>41000</v>
      </c>
      <c r="J121" s="1">
        <f t="shared" si="15"/>
        <v>-950</v>
      </c>
      <c r="K121" s="176" t="s">
        <v>400</v>
      </c>
      <c r="L121" s="24">
        <v>41000</v>
      </c>
      <c r="M121" s="37">
        <f t="shared" si="16"/>
        <v>0</v>
      </c>
      <c r="N121" s="33"/>
      <c r="O121" s="24">
        <v>41000</v>
      </c>
      <c r="P121" s="3">
        <f t="shared" si="13"/>
        <v>0</v>
      </c>
      <c r="Q121" s="45"/>
      <c r="R121" s="24">
        <v>41000</v>
      </c>
      <c r="S121" s="3">
        <f t="shared" si="14"/>
        <v>0</v>
      </c>
      <c r="T121" s="45"/>
    </row>
    <row r="122" spans="1:20" ht="30" customHeight="1">
      <c r="A122" s="73"/>
      <c r="B122" s="6" t="s">
        <v>103</v>
      </c>
      <c r="C122" s="6"/>
      <c r="D122" s="2">
        <v>3150</v>
      </c>
      <c r="E122" s="2">
        <v>3308</v>
      </c>
      <c r="F122" s="3">
        <f t="shared" si="12"/>
        <v>158</v>
      </c>
      <c r="G122" s="63" t="s">
        <v>345</v>
      </c>
      <c r="H122" s="10"/>
      <c r="I122" s="24">
        <v>3150</v>
      </c>
      <c r="J122" s="1">
        <f t="shared" si="15"/>
        <v>-158</v>
      </c>
      <c r="K122" s="176" t="s">
        <v>402</v>
      </c>
      <c r="L122" s="24">
        <v>3150</v>
      </c>
      <c r="M122" s="37">
        <f t="shared" si="16"/>
        <v>0</v>
      </c>
      <c r="N122" s="33"/>
      <c r="O122" s="24">
        <v>3150</v>
      </c>
      <c r="P122" s="3">
        <f t="shared" si="13"/>
        <v>0</v>
      </c>
      <c r="Q122" s="45"/>
      <c r="R122" s="24">
        <v>3150</v>
      </c>
      <c r="S122" s="3">
        <f t="shared" si="14"/>
        <v>0</v>
      </c>
      <c r="T122" s="45"/>
    </row>
    <row r="123" spans="1:20" ht="30" customHeight="1">
      <c r="A123" s="73"/>
      <c r="B123" s="6" t="s">
        <v>104</v>
      </c>
      <c r="C123" s="6"/>
      <c r="D123" s="2">
        <v>80643</v>
      </c>
      <c r="E123" s="2">
        <v>99152</v>
      </c>
      <c r="F123" s="3">
        <f t="shared" si="12"/>
        <v>18509</v>
      </c>
      <c r="G123" s="63" t="s">
        <v>471</v>
      </c>
      <c r="H123" s="10"/>
      <c r="I123" s="24">
        <v>73384</v>
      </c>
      <c r="J123" s="1">
        <f t="shared" si="15"/>
        <v>-25768</v>
      </c>
      <c r="K123" s="178" t="s">
        <v>437</v>
      </c>
      <c r="L123" s="24">
        <v>73384</v>
      </c>
      <c r="M123" s="37">
        <f t="shared" si="16"/>
        <v>0</v>
      </c>
      <c r="N123" s="33"/>
      <c r="O123" s="24">
        <v>73384</v>
      </c>
      <c r="P123" s="3">
        <f t="shared" si="13"/>
        <v>0</v>
      </c>
      <c r="Q123" s="45"/>
      <c r="R123" s="24">
        <v>73384</v>
      </c>
      <c r="S123" s="3">
        <f t="shared" si="14"/>
        <v>0</v>
      </c>
      <c r="T123" s="45"/>
    </row>
    <row r="124" spans="1:20" ht="30" customHeight="1">
      <c r="A124" s="73"/>
      <c r="B124" s="6" t="s">
        <v>105</v>
      </c>
      <c r="C124" s="6"/>
      <c r="D124" s="49">
        <v>1064</v>
      </c>
      <c r="E124" s="49">
        <v>1086</v>
      </c>
      <c r="F124" s="3">
        <f t="shared" si="12"/>
        <v>22</v>
      </c>
      <c r="G124" s="63" t="s">
        <v>346</v>
      </c>
      <c r="H124" s="10"/>
      <c r="I124" s="24">
        <v>846</v>
      </c>
      <c r="J124" s="1">
        <f t="shared" si="15"/>
        <v>-240</v>
      </c>
      <c r="K124" s="176" t="s">
        <v>390</v>
      </c>
      <c r="L124" s="24">
        <v>846</v>
      </c>
      <c r="M124" s="37">
        <f t="shared" si="16"/>
        <v>0</v>
      </c>
      <c r="N124" s="33"/>
      <c r="O124" s="24">
        <v>846</v>
      </c>
      <c r="P124" s="3">
        <f t="shared" si="13"/>
        <v>0</v>
      </c>
      <c r="Q124" s="45"/>
      <c r="R124" s="24">
        <v>846</v>
      </c>
      <c r="S124" s="3">
        <f t="shared" si="14"/>
        <v>0</v>
      </c>
      <c r="T124" s="45"/>
    </row>
    <row r="125" spans="1:20" ht="30" customHeight="1">
      <c r="A125" s="73"/>
      <c r="B125" s="6" t="s">
        <v>106</v>
      </c>
      <c r="C125" s="6"/>
      <c r="D125" s="2">
        <v>19072</v>
      </c>
      <c r="E125" s="2">
        <v>19266</v>
      </c>
      <c r="F125" s="3">
        <f t="shared" si="12"/>
        <v>194</v>
      </c>
      <c r="G125" s="63" t="s">
        <v>347</v>
      </c>
      <c r="H125" s="10"/>
      <c r="I125" s="24">
        <v>18988</v>
      </c>
      <c r="J125" s="1">
        <f t="shared" si="15"/>
        <v>-278</v>
      </c>
      <c r="K125" s="29" t="s">
        <v>438</v>
      </c>
      <c r="L125" s="24">
        <v>18988</v>
      </c>
      <c r="M125" s="37">
        <f t="shared" si="16"/>
        <v>0</v>
      </c>
      <c r="N125" s="33"/>
      <c r="O125" s="24">
        <v>18988</v>
      </c>
      <c r="P125" s="3">
        <f t="shared" si="13"/>
        <v>0</v>
      </c>
      <c r="Q125" s="45"/>
      <c r="R125" s="24">
        <v>18988</v>
      </c>
      <c r="S125" s="3">
        <f t="shared" si="14"/>
        <v>0</v>
      </c>
      <c r="T125" s="45"/>
    </row>
    <row r="126" spans="1:20" ht="30" customHeight="1">
      <c r="A126" s="73"/>
      <c r="B126" s="6" t="s">
        <v>107</v>
      </c>
      <c r="C126" s="6"/>
      <c r="D126" s="7">
        <v>660</v>
      </c>
      <c r="E126" s="7">
        <v>660</v>
      </c>
      <c r="F126" s="3">
        <f t="shared" si="12"/>
        <v>0</v>
      </c>
      <c r="G126" s="63" t="s">
        <v>472</v>
      </c>
      <c r="H126" s="10"/>
      <c r="I126" s="24">
        <v>660</v>
      </c>
      <c r="J126" s="1">
        <f t="shared" si="15"/>
        <v>0</v>
      </c>
      <c r="K126" s="167"/>
      <c r="L126" s="24">
        <v>660</v>
      </c>
      <c r="M126" s="37">
        <f t="shared" si="16"/>
        <v>0</v>
      </c>
      <c r="N126" s="33"/>
      <c r="O126" s="24">
        <v>660</v>
      </c>
      <c r="P126" s="3">
        <f t="shared" si="13"/>
        <v>0</v>
      </c>
      <c r="Q126" s="45"/>
      <c r="R126" s="24">
        <v>660</v>
      </c>
      <c r="S126" s="3">
        <f t="shared" si="14"/>
        <v>0</v>
      </c>
      <c r="T126" s="45"/>
    </row>
    <row r="127" spans="1:20" ht="30.75" customHeight="1">
      <c r="A127" s="73"/>
      <c r="B127" s="6" t="s">
        <v>94</v>
      </c>
      <c r="C127" s="6"/>
      <c r="D127" s="7">
        <v>50</v>
      </c>
      <c r="E127" s="75">
        <v>50</v>
      </c>
      <c r="F127" s="3">
        <f t="shared" si="12"/>
        <v>0</v>
      </c>
      <c r="G127" s="60" t="s">
        <v>348</v>
      </c>
      <c r="H127" s="10"/>
      <c r="I127" s="24">
        <v>50</v>
      </c>
      <c r="J127" s="1">
        <f t="shared" si="15"/>
        <v>0</v>
      </c>
      <c r="K127" s="167"/>
      <c r="L127" s="24">
        <v>50</v>
      </c>
      <c r="M127" s="37">
        <f t="shared" si="16"/>
        <v>0</v>
      </c>
      <c r="N127" s="33"/>
      <c r="O127" s="24">
        <v>50</v>
      </c>
      <c r="P127" s="3">
        <f t="shared" si="13"/>
        <v>0</v>
      </c>
      <c r="Q127" s="45"/>
      <c r="R127" s="24">
        <v>50</v>
      </c>
      <c r="S127" s="3">
        <f t="shared" si="14"/>
        <v>0</v>
      </c>
      <c r="T127" s="45"/>
    </row>
    <row r="128" spans="1:20" ht="30" customHeight="1">
      <c r="A128" s="73"/>
      <c r="B128" s="6" t="s">
        <v>108</v>
      </c>
      <c r="C128" s="6"/>
      <c r="D128" s="7">
        <v>50</v>
      </c>
      <c r="E128" s="75">
        <v>50</v>
      </c>
      <c r="F128" s="3">
        <f t="shared" si="12"/>
        <v>0</v>
      </c>
      <c r="G128" s="63" t="s">
        <v>349</v>
      </c>
      <c r="H128" s="10"/>
      <c r="I128" s="27">
        <v>50</v>
      </c>
      <c r="J128" s="1">
        <f t="shared" si="15"/>
        <v>0</v>
      </c>
      <c r="K128" s="167"/>
      <c r="L128" s="27">
        <v>50</v>
      </c>
      <c r="M128" s="37">
        <f t="shared" si="16"/>
        <v>0</v>
      </c>
      <c r="N128" s="33"/>
      <c r="O128" s="24">
        <v>50</v>
      </c>
      <c r="P128" s="3">
        <f t="shared" si="13"/>
        <v>0</v>
      </c>
      <c r="Q128" s="45"/>
      <c r="R128" s="24">
        <v>50</v>
      </c>
      <c r="S128" s="3">
        <f t="shared" si="14"/>
        <v>0</v>
      </c>
      <c r="T128" s="45"/>
    </row>
    <row r="129" spans="1:20" s="184" customFormat="1" ht="30" customHeight="1">
      <c r="A129" s="73"/>
      <c r="B129" s="16" t="s">
        <v>109</v>
      </c>
      <c r="C129" s="16"/>
      <c r="D129" s="11">
        <f>SUM(D112:D128)</f>
        <v>842489</v>
      </c>
      <c r="E129" s="11">
        <f>SUM(E112:E128)</f>
        <v>814266</v>
      </c>
      <c r="F129" s="12">
        <f t="shared" si="12"/>
        <v>-28223</v>
      </c>
      <c r="G129" s="61"/>
      <c r="H129" s="13"/>
      <c r="I129" s="19">
        <f>SUM(I112:I128)</f>
        <v>733124</v>
      </c>
      <c r="J129" s="14">
        <f t="shared" si="15"/>
        <v>-81142</v>
      </c>
      <c r="K129" s="168"/>
      <c r="L129" s="31">
        <f>SUM(L112:L128)</f>
        <v>728124</v>
      </c>
      <c r="M129" s="38">
        <f t="shared" si="16"/>
        <v>-5000</v>
      </c>
      <c r="N129" s="34"/>
      <c r="O129" s="19">
        <f>SUM(O112:O128)</f>
        <v>725453</v>
      </c>
      <c r="P129" s="12">
        <f t="shared" si="13"/>
        <v>-2671</v>
      </c>
      <c r="Q129" s="46"/>
      <c r="R129" s="19">
        <f>SUM(R112:R128)</f>
        <v>725453</v>
      </c>
      <c r="S129" s="12">
        <f t="shared" si="14"/>
        <v>0</v>
      </c>
      <c r="T129" s="46"/>
    </row>
    <row r="130" spans="1:20" ht="30" customHeight="1">
      <c r="A130" s="73"/>
      <c r="B130" s="181" t="s">
        <v>80</v>
      </c>
      <c r="C130" s="6"/>
      <c r="D130" s="50">
        <v>8143</v>
      </c>
      <c r="E130" s="50">
        <v>7482</v>
      </c>
      <c r="F130" s="51">
        <f t="shared" si="12"/>
        <v>-661</v>
      </c>
      <c r="G130" s="60" t="s">
        <v>367</v>
      </c>
      <c r="H130" s="52"/>
      <c r="I130" s="53">
        <v>7472</v>
      </c>
      <c r="J130" s="1">
        <f t="shared" si="15"/>
        <v>-10</v>
      </c>
      <c r="K130" s="170"/>
      <c r="L130" s="55">
        <v>7472</v>
      </c>
      <c r="M130" s="37">
        <f t="shared" si="16"/>
        <v>0</v>
      </c>
      <c r="N130" s="56"/>
      <c r="O130" s="53">
        <v>7472</v>
      </c>
      <c r="P130" s="51">
        <f t="shared" si="13"/>
        <v>0</v>
      </c>
      <c r="Q130" s="57"/>
      <c r="R130" s="53">
        <v>7472</v>
      </c>
      <c r="S130" s="51">
        <f t="shared" si="14"/>
        <v>0</v>
      </c>
      <c r="T130" s="57"/>
    </row>
    <row r="131" spans="1:20" ht="30" customHeight="1">
      <c r="A131" s="73"/>
      <c r="B131" s="181" t="s">
        <v>81</v>
      </c>
      <c r="C131" s="6"/>
      <c r="D131" s="50">
        <v>6596</v>
      </c>
      <c r="E131" s="50">
        <v>7638</v>
      </c>
      <c r="F131" s="51">
        <f t="shared" si="12"/>
        <v>1042</v>
      </c>
      <c r="G131" s="60" t="s">
        <v>368</v>
      </c>
      <c r="H131" s="52"/>
      <c r="I131" s="53">
        <v>5957</v>
      </c>
      <c r="J131" s="1">
        <f t="shared" si="15"/>
        <v>-1681</v>
      </c>
      <c r="K131" s="54" t="s">
        <v>443</v>
      </c>
      <c r="L131" s="55">
        <v>5957</v>
      </c>
      <c r="M131" s="37">
        <f t="shared" si="16"/>
        <v>0</v>
      </c>
      <c r="N131" s="56"/>
      <c r="O131" s="53">
        <v>5957</v>
      </c>
      <c r="P131" s="51">
        <f t="shared" si="13"/>
        <v>0</v>
      </c>
      <c r="Q131" s="57"/>
      <c r="R131" s="53">
        <v>5957</v>
      </c>
      <c r="S131" s="51">
        <f t="shared" si="14"/>
        <v>0</v>
      </c>
      <c r="T131" s="57"/>
    </row>
    <row r="132" spans="1:20" ht="30" customHeight="1">
      <c r="A132" s="73"/>
      <c r="B132" s="181" t="s">
        <v>82</v>
      </c>
      <c r="C132" s="6"/>
      <c r="D132" s="50">
        <v>3144</v>
      </c>
      <c r="E132" s="50">
        <v>3112</v>
      </c>
      <c r="F132" s="51">
        <f t="shared" si="12"/>
        <v>-32</v>
      </c>
      <c r="G132" s="60" t="s">
        <v>509</v>
      </c>
      <c r="H132" s="52"/>
      <c r="I132" s="53">
        <v>3480</v>
      </c>
      <c r="J132" s="1">
        <f t="shared" si="15"/>
        <v>368</v>
      </c>
      <c r="K132" s="170"/>
      <c r="L132" s="55">
        <v>3480</v>
      </c>
      <c r="M132" s="37">
        <f t="shared" si="16"/>
        <v>0</v>
      </c>
      <c r="N132" s="56"/>
      <c r="O132" s="53">
        <v>3480</v>
      </c>
      <c r="P132" s="51">
        <f t="shared" si="13"/>
        <v>0</v>
      </c>
      <c r="Q132" s="57"/>
      <c r="R132" s="53">
        <v>3480</v>
      </c>
      <c r="S132" s="51">
        <f t="shared" si="14"/>
        <v>0</v>
      </c>
      <c r="T132" s="57"/>
    </row>
    <row r="133" spans="1:20" ht="30" customHeight="1">
      <c r="A133" s="73"/>
      <c r="B133" s="181" t="s">
        <v>83</v>
      </c>
      <c r="C133" s="6"/>
      <c r="D133" s="50">
        <v>13446</v>
      </c>
      <c r="E133" s="50">
        <v>14497</v>
      </c>
      <c r="F133" s="51">
        <f t="shared" si="12"/>
        <v>1051</v>
      </c>
      <c r="G133" s="60" t="s">
        <v>510</v>
      </c>
      <c r="H133" s="52"/>
      <c r="I133" s="53">
        <v>14493</v>
      </c>
      <c r="J133" s="1">
        <f t="shared" si="15"/>
        <v>-4</v>
      </c>
      <c r="K133" s="170"/>
      <c r="L133" s="55">
        <v>14493</v>
      </c>
      <c r="M133" s="37">
        <f t="shared" si="16"/>
        <v>0</v>
      </c>
      <c r="N133" s="56"/>
      <c r="O133" s="53">
        <v>14493</v>
      </c>
      <c r="P133" s="51">
        <f t="shared" si="13"/>
        <v>0</v>
      </c>
      <c r="Q133" s="57"/>
      <c r="R133" s="53">
        <v>14493</v>
      </c>
      <c r="S133" s="51">
        <f t="shared" si="14"/>
        <v>0</v>
      </c>
      <c r="T133" s="57"/>
    </row>
    <row r="134" spans="1:20" ht="30" customHeight="1">
      <c r="A134" s="73"/>
      <c r="B134" s="181" t="s">
        <v>84</v>
      </c>
      <c r="C134" s="6"/>
      <c r="D134" s="50">
        <v>143</v>
      </c>
      <c r="E134" s="50">
        <v>143</v>
      </c>
      <c r="F134" s="51">
        <f t="shared" si="12"/>
        <v>0</v>
      </c>
      <c r="G134" s="60" t="s">
        <v>369</v>
      </c>
      <c r="H134" s="52"/>
      <c r="I134" s="53">
        <v>143</v>
      </c>
      <c r="J134" s="1">
        <f t="shared" si="15"/>
        <v>0</v>
      </c>
      <c r="K134" s="170"/>
      <c r="L134" s="55">
        <v>143</v>
      </c>
      <c r="M134" s="37">
        <f t="shared" si="16"/>
        <v>0</v>
      </c>
      <c r="N134" s="56"/>
      <c r="O134" s="53">
        <v>143</v>
      </c>
      <c r="P134" s="51">
        <f t="shared" si="13"/>
        <v>0</v>
      </c>
      <c r="Q134" s="57"/>
      <c r="R134" s="53">
        <v>143</v>
      </c>
      <c r="S134" s="51">
        <f t="shared" si="14"/>
        <v>0</v>
      </c>
      <c r="T134" s="57"/>
    </row>
    <row r="135" spans="1:20" ht="30" customHeight="1">
      <c r="A135" s="73"/>
      <c r="B135" s="181" t="s">
        <v>85</v>
      </c>
      <c r="C135" s="6"/>
      <c r="D135" s="50">
        <v>450</v>
      </c>
      <c r="E135" s="50">
        <v>450</v>
      </c>
      <c r="F135" s="51">
        <f t="shared" ref="F135:F202" si="17">E135-D135</f>
        <v>0</v>
      </c>
      <c r="G135" s="60" t="s">
        <v>370</v>
      </c>
      <c r="H135" s="52"/>
      <c r="I135" s="53">
        <v>450</v>
      </c>
      <c r="J135" s="1">
        <f t="shared" si="15"/>
        <v>0</v>
      </c>
      <c r="K135" s="170"/>
      <c r="L135" s="55">
        <v>450</v>
      </c>
      <c r="M135" s="37">
        <f t="shared" si="16"/>
        <v>0</v>
      </c>
      <c r="N135" s="56"/>
      <c r="O135" s="53">
        <v>450</v>
      </c>
      <c r="P135" s="51">
        <f t="shared" si="13"/>
        <v>0</v>
      </c>
      <c r="Q135" s="57"/>
      <c r="R135" s="53">
        <v>450</v>
      </c>
      <c r="S135" s="51">
        <f t="shared" si="14"/>
        <v>0</v>
      </c>
      <c r="T135" s="57"/>
    </row>
    <row r="136" spans="1:20" ht="30" customHeight="1">
      <c r="A136" s="73"/>
      <c r="B136" s="181" t="s">
        <v>88</v>
      </c>
      <c r="C136" s="6"/>
      <c r="D136" s="50">
        <v>895</v>
      </c>
      <c r="E136" s="50">
        <v>309</v>
      </c>
      <c r="F136" s="51">
        <f t="shared" si="17"/>
        <v>-586</v>
      </c>
      <c r="G136" s="60" t="s">
        <v>371</v>
      </c>
      <c r="H136" s="52"/>
      <c r="I136" s="53">
        <v>309</v>
      </c>
      <c r="J136" s="1">
        <f t="shared" ref="J136:J137" si="18">I136-E136</f>
        <v>0</v>
      </c>
      <c r="K136" s="170"/>
      <c r="L136" s="55">
        <v>309</v>
      </c>
      <c r="M136" s="37">
        <f t="shared" ref="M136:M202" si="19">L136-I136</f>
        <v>0</v>
      </c>
      <c r="N136" s="56"/>
      <c r="O136" s="53">
        <v>309</v>
      </c>
      <c r="P136" s="51">
        <f t="shared" ref="P136:P199" si="20">O136-L136</f>
        <v>0</v>
      </c>
      <c r="Q136" s="57"/>
      <c r="R136" s="53">
        <v>309</v>
      </c>
      <c r="S136" s="51">
        <f t="shared" ref="S136:S199" si="21">R136-O136</f>
        <v>0</v>
      </c>
      <c r="T136" s="57"/>
    </row>
    <row r="137" spans="1:20" ht="30" customHeight="1">
      <c r="A137" s="73"/>
      <c r="B137" s="181" t="s">
        <v>89</v>
      </c>
      <c r="C137" s="6"/>
      <c r="D137" s="50">
        <v>50</v>
      </c>
      <c r="E137" s="50">
        <v>20</v>
      </c>
      <c r="F137" s="51">
        <f t="shared" si="17"/>
        <v>-30</v>
      </c>
      <c r="G137" s="60" t="s">
        <v>372</v>
      </c>
      <c r="H137" s="52"/>
      <c r="I137" s="53">
        <v>20</v>
      </c>
      <c r="J137" s="1">
        <f t="shared" si="18"/>
        <v>0</v>
      </c>
      <c r="K137" s="170"/>
      <c r="L137" s="55">
        <v>20</v>
      </c>
      <c r="M137" s="37">
        <f t="shared" si="19"/>
        <v>0</v>
      </c>
      <c r="N137" s="56"/>
      <c r="O137" s="53">
        <v>20</v>
      </c>
      <c r="P137" s="51">
        <f t="shared" si="20"/>
        <v>0</v>
      </c>
      <c r="Q137" s="57"/>
      <c r="R137" s="53">
        <v>20</v>
      </c>
      <c r="S137" s="51">
        <f t="shared" si="21"/>
        <v>0</v>
      </c>
      <c r="T137" s="57"/>
    </row>
    <row r="138" spans="1:20" s="184" customFormat="1" ht="30" customHeight="1">
      <c r="A138" s="73"/>
      <c r="B138" s="16" t="s">
        <v>412</v>
      </c>
      <c r="C138" s="16"/>
      <c r="D138" s="11">
        <f>SUM(D130:D137)</f>
        <v>32867</v>
      </c>
      <c r="E138" s="11">
        <f>SUM(E130:E137)</f>
        <v>33651</v>
      </c>
      <c r="F138" s="12">
        <f t="shared" si="17"/>
        <v>784</v>
      </c>
      <c r="G138" s="61"/>
      <c r="H138" s="13"/>
      <c r="I138" s="19">
        <f>SUM(I130:I137)</f>
        <v>32324</v>
      </c>
      <c r="J138" s="19">
        <f t="shared" ref="J138:J201" si="22">I138-E138</f>
        <v>-1327</v>
      </c>
      <c r="K138" s="168"/>
      <c r="L138" s="31">
        <f>SUM(L130:L137)</f>
        <v>32324</v>
      </c>
      <c r="M138" s="38">
        <f t="shared" si="19"/>
        <v>0</v>
      </c>
      <c r="N138" s="34"/>
      <c r="O138" s="19">
        <f>SUM(O130:O137)</f>
        <v>32324</v>
      </c>
      <c r="P138" s="12">
        <f t="shared" si="20"/>
        <v>0</v>
      </c>
      <c r="Q138" s="46"/>
      <c r="R138" s="19">
        <f>SUM(R130:R137)</f>
        <v>32324</v>
      </c>
      <c r="S138" s="12">
        <f t="shared" si="21"/>
        <v>0</v>
      </c>
      <c r="T138" s="46"/>
    </row>
    <row r="139" spans="1:20" ht="30" customHeight="1">
      <c r="A139" s="73"/>
      <c r="B139" s="6" t="s">
        <v>110</v>
      </c>
      <c r="C139" s="6"/>
      <c r="D139" s="2">
        <v>1333</v>
      </c>
      <c r="E139" s="75">
        <v>135</v>
      </c>
      <c r="F139" s="3">
        <f t="shared" si="17"/>
        <v>-1198</v>
      </c>
      <c r="G139" s="63" t="s">
        <v>473</v>
      </c>
      <c r="H139" s="10"/>
      <c r="I139" s="24">
        <v>135</v>
      </c>
      <c r="J139" s="1">
        <f t="shared" si="22"/>
        <v>0</v>
      </c>
      <c r="K139" s="167"/>
      <c r="L139" s="24">
        <v>135</v>
      </c>
      <c r="M139" s="37">
        <f t="shared" si="19"/>
        <v>0</v>
      </c>
      <c r="N139" s="33"/>
      <c r="O139" s="24">
        <v>135</v>
      </c>
      <c r="P139" s="3">
        <f t="shared" si="20"/>
        <v>0</v>
      </c>
      <c r="Q139" s="45"/>
      <c r="R139" s="24">
        <v>135</v>
      </c>
      <c r="S139" s="3">
        <f t="shared" si="21"/>
        <v>0</v>
      </c>
      <c r="T139" s="45"/>
    </row>
    <row r="140" spans="1:20" ht="30" customHeight="1">
      <c r="A140" s="73"/>
      <c r="B140" s="6" t="s">
        <v>234</v>
      </c>
      <c r="C140" s="6"/>
      <c r="D140" s="2">
        <v>53700</v>
      </c>
      <c r="E140" s="1">
        <v>51316</v>
      </c>
      <c r="F140" s="3">
        <f t="shared" si="17"/>
        <v>-2384</v>
      </c>
      <c r="G140" s="125" t="s">
        <v>350</v>
      </c>
      <c r="H140" s="10"/>
      <c r="I140" s="24">
        <v>50509</v>
      </c>
      <c r="J140" s="1">
        <f t="shared" si="22"/>
        <v>-807</v>
      </c>
      <c r="K140" s="176" t="s">
        <v>443</v>
      </c>
      <c r="L140" s="24">
        <v>50509</v>
      </c>
      <c r="M140" s="37">
        <f t="shared" si="19"/>
        <v>0</v>
      </c>
      <c r="N140" s="33"/>
      <c r="O140" s="24">
        <v>47198</v>
      </c>
      <c r="P140" s="3">
        <f t="shared" si="20"/>
        <v>-3311</v>
      </c>
      <c r="Q140" s="190" t="s">
        <v>541</v>
      </c>
      <c r="R140" s="24">
        <v>47198</v>
      </c>
      <c r="S140" s="3">
        <f t="shared" si="21"/>
        <v>0</v>
      </c>
      <c r="T140" s="45"/>
    </row>
    <row r="141" spans="1:20" ht="30" customHeight="1">
      <c r="A141" s="73"/>
      <c r="B141" s="6" t="s">
        <v>111</v>
      </c>
      <c r="C141" s="6"/>
      <c r="D141" s="2">
        <v>8011</v>
      </c>
      <c r="E141" s="1">
        <v>12103</v>
      </c>
      <c r="F141" s="3">
        <f t="shared" si="17"/>
        <v>4092</v>
      </c>
      <c r="G141" s="63" t="s">
        <v>474</v>
      </c>
      <c r="H141" s="10"/>
      <c r="I141" s="24">
        <v>12078</v>
      </c>
      <c r="J141" s="1">
        <f t="shared" si="22"/>
        <v>-25</v>
      </c>
      <c r="K141" s="167"/>
      <c r="L141" s="24">
        <v>12078</v>
      </c>
      <c r="M141" s="37">
        <f t="shared" si="19"/>
        <v>0</v>
      </c>
      <c r="N141" s="33"/>
      <c r="O141" s="24">
        <v>6567</v>
      </c>
      <c r="P141" s="3">
        <f t="shared" si="20"/>
        <v>-5511</v>
      </c>
      <c r="Q141" s="190" t="s">
        <v>542</v>
      </c>
      <c r="R141" s="24">
        <v>6567</v>
      </c>
      <c r="S141" s="3">
        <f t="shared" si="21"/>
        <v>0</v>
      </c>
      <c r="T141" s="45"/>
    </row>
    <row r="142" spans="1:20" ht="30" customHeight="1">
      <c r="A142" s="73"/>
      <c r="B142" t="s">
        <v>536</v>
      </c>
      <c r="C142" s="6"/>
      <c r="D142" s="2">
        <v>0</v>
      </c>
      <c r="E142" s="1">
        <v>0</v>
      </c>
      <c r="F142" s="3">
        <f t="shared" si="17"/>
        <v>0</v>
      </c>
      <c r="G142" s="63" t="s">
        <v>474</v>
      </c>
      <c r="H142" s="10"/>
      <c r="I142" s="24">
        <v>0</v>
      </c>
      <c r="J142" s="1">
        <f t="shared" si="22"/>
        <v>0</v>
      </c>
      <c r="K142" s="167"/>
      <c r="L142" s="24">
        <v>0</v>
      </c>
      <c r="M142" s="37">
        <f t="shared" si="19"/>
        <v>0</v>
      </c>
      <c r="N142" s="33"/>
      <c r="O142" s="24">
        <v>5511</v>
      </c>
      <c r="P142" s="3">
        <f t="shared" si="20"/>
        <v>5511</v>
      </c>
      <c r="Q142" s="190" t="s">
        <v>542</v>
      </c>
      <c r="R142" s="24">
        <v>5511</v>
      </c>
      <c r="S142" s="3"/>
      <c r="T142" s="45"/>
    </row>
    <row r="143" spans="1:20" ht="30" customHeight="1">
      <c r="A143" s="73"/>
      <c r="B143" s="6" t="s">
        <v>235</v>
      </c>
      <c r="C143" s="6"/>
      <c r="D143" s="2">
        <v>2042</v>
      </c>
      <c r="E143" s="1">
        <v>2041</v>
      </c>
      <c r="F143" s="3">
        <f t="shared" si="17"/>
        <v>-1</v>
      </c>
      <c r="G143" s="63" t="s">
        <v>351</v>
      </c>
      <c r="H143" s="10"/>
      <c r="I143" s="24">
        <v>1783</v>
      </c>
      <c r="J143" s="1">
        <f t="shared" si="22"/>
        <v>-258</v>
      </c>
      <c r="K143" s="176" t="s">
        <v>444</v>
      </c>
      <c r="L143" s="24">
        <v>1783</v>
      </c>
      <c r="M143" s="37">
        <f t="shared" si="19"/>
        <v>0</v>
      </c>
      <c r="N143" s="33"/>
      <c r="O143" s="24">
        <v>1783</v>
      </c>
      <c r="P143" s="3">
        <f t="shared" si="20"/>
        <v>0</v>
      </c>
      <c r="Q143" s="45"/>
      <c r="R143" s="24">
        <v>1783</v>
      </c>
      <c r="S143" s="3">
        <f t="shared" si="21"/>
        <v>0</v>
      </c>
      <c r="T143" s="45"/>
    </row>
    <row r="144" spans="1:20" ht="30" customHeight="1">
      <c r="A144" s="73"/>
      <c r="B144" s="6" t="s">
        <v>112</v>
      </c>
      <c r="C144" s="6"/>
      <c r="D144" s="2">
        <v>2197</v>
      </c>
      <c r="E144" s="1">
        <v>3705</v>
      </c>
      <c r="F144" s="3">
        <f t="shared" si="17"/>
        <v>1508</v>
      </c>
      <c r="G144" s="63" t="s">
        <v>352</v>
      </c>
      <c r="H144" s="10"/>
      <c r="I144" s="24">
        <v>3705</v>
      </c>
      <c r="J144" s="1">
        <f t="shared" si="22"/>
        <v>0</v>
      </c>
      <c r="K144" s="176"/>
      <c r="L144" s="24">
        <v>3705</v>
      </c>
      <c r="M144" s="37">
        <f t="shared" si="19"/>
        <v>0</v>
      </c>
      <c r="N144" s="33"/>
      <c r="O144" s="24">
        <v>2331</v>
      </c>
      <c r="P144" s="3">
        <f t="shared" si="20"/>
        <v>-1374</v>
      </c>
      <c r="Q144" s="190" t="s">
        <v>541</v>
      </c>
      <c r="R144" s="24">
        <v>2331</v>
      </c>
      <c r="S144" s="3">
        <f t="shared" si="21"/>
        <v>0</v>
      </c>
      <c r="T144" s="45"/>
    </row>
    <row r="145" spans="1:20" ht="30" customHeight="1">
      <c r="A145" s="73"/>
      <c r="B145" s="6" t="s">
        <v>113</v>
      </c>
      <c r="C145" s="6"/>
      <c r="D145" s="2">
        <v>35169</v>
      </c>
      <c r="E145" s="1">
        <v>18316</v>
      </c>
      <c r="F145" s="3">
        <f t="shared" si="17"/>
        <v>-16853</v>
      </c>
      <c r="G145" s="63" t="s">
        <v>353</v>
      </c>
      <c r="H145" s="10"/>
      <c r="I145" s="24">
        <v>9995</v>
      </c>
      <c r="J145" s="1">
        <f t="shared" si="22"/>
        <v>-8321</v>
      </c>
      <c r="K145" s="176" t="s">
        <v>445</v>
      </c>
      <c r="L145" s="24">
        <v>19407</v>
      </c>
      <c r="M145" s="37">
        <f t="shared" si="19"/>
        <v>9412</v>
      </c>
      <c r="N145" s="33" t="s">
        <v>522</v>
      </c>
      <c r="O145" s="24">
        <v>19407</v>
      </c>
      <c r="P145" s="3">
        <f t="shared" si="20"/>
        <v>0</v>
      </c>
      <c r="Q145" s="45"/>
      <c r="R145" s="24">
        <v>19407</v>
      </c>
      <c r="S145" s="3">
        <f t="shared" si="21"/>
        <v>0</v>
      </c>
      <c r="T145" s="45"/>
    </row>
    <row r="146" spans="1:20" ht="30" customHeight="1">
      <c r="A146" s="73"/>
      <c r="B146" s="6" t="s">
        <v>114</v>
      </c>
      <c r="C146" s="6"/>
      <c r="D146" s="2">
        <v>117556</v>
      </c>
      <c r="E146" s="1">
        <v>135157</v>
      </c>
      <c r="F146" s="3">
        <f t="shared" si="17"/>
        <v>17601</v>
      </c>
      <c r="G146" s="63" t="s">
        <v>354</v>
      </c>
      <c r="H146" s="10"/>
      <c r="I146" s="24">
        <v>135157</v>
      </c>
      <c r="J146" s="1">
        <f t="shared" si="22"/>
        <v>0</v>
      </c>
      <c r="K146" s="167"/>
      <c r="L146" s="24">
        <v>120274</v>
      </c>
      <c r="M146" s="37">
        <f t="shared" si="19"/>
        <v>-14883</v>
      </c>
      <c r="N146" s="33" t="s">
        <v>523</v>
      </c>
      <c r="O146" s="24">
        <v>120274</v>
      </c>
      <c r="P146" s="3">
        <f t="shared" si="20"/>
        <v>0</v>
      </c>
      <c r="Q146" s="45"/>
      <c r="R146" s="24">
        <v>120274</v>
      </c>
      <c r="S146" s="3">
        <f t="shared" si="21"/>
        <v>0</v>
      </c>
      <c r="T146" s="45"/>
    </row>
    <row r="147" spans="1:20" ht="30" customHeight="1">
      <c r="A147" s="73"/>
      <c r="B147" s="6" t="s">
        <v>115</v>
      </c>
      <c r="C147" s="6"/>
      <c r="D147" s="2">
        <v>540</v>
      </c>
      <c r="E147" s="1">
        <v>1995</v>
      </c>
      <c r="F147" s="3">
        <f t="shared" si="17"/>
        <v>1455</v>
      </c>
      <c r="G147" s="63" t="s">
        <v>355</v>
      </c>
      <c r="H147" s="10"/>
      <c r="I147" s="24">
        <v>1993</v>
      </c>
      <c r="J147" s="1">
        <f t="shared" si="22"/>
        <v>-2</v>
      </c>
      <c r="K147" s="167"/>
      <c r="L147" s="24">
        <v>1993</v>
      </c>
      <c r="M147" s="37">
        <f t="shared" si="19"/>
        <v>0</v>
      </c>
      <c r="N147" s="33"/>
      <c r="O147" s="24">
        <v>1993</v>
      </c>
      <c r="P147" s="3">
        <f t="shared" si="20"/>
        <v>0</v>
      </c>
      <c r="Q147" s="45"/>
      <c r="R147" s="24">
        <v>1993</v>
      </c>
      <c r="S147" s="3">
        <f t="shared" si="21"/>
        <v>0</v>
      </c>
      <c r="T147" s="45"/>
    </row>
    <row r="148" spans="1:20" ht="30" customHeight="1">
      <c r="A148" s="73"/>
      <c r="B148" s="6" t="s">
        <v>116</v>
      </c>
      <c r="C148" s="6"/>
      <c r="D148" s="2">
        <v>35088</v>
      </c>
      <c r="E148" s="1">
        <v>19588</v>
      </c>
      <c r="F148" s="3">
        <f t="shared" si="17"/>
        <v>-15500</v>
      </c>
      <c r="G148" s="63" t="s">
        <v>356</v>
      </c>
      <c r="H148" s="10"/>
      <c r="I148" s="24">
        <v>19588</v>
      </c>
      <c r="J148" s="1">
        <f t="shared" si="22"/>
        <v>0</v>
      </c>
      <c r="K148" s="167"/>
      <c r="L148" s="24">
        <v>19588</v>
      </c>
      <c r="M148" s="37">
        <f t="shared" si="19"/>
        <v>0</v>
      </c>
      <c r="N148" s="33"/>
      <c r="O148" s="24">
        <v>19588</v>
      </c>
      <c r="P148" s="3">
        <f t="shared" si="20"/>
        <v>0</v>
      </c>
      <c r="Q148" s="45"/>
      <c r="R148" s="24">
        <v>19588</v>
      </c>
      <c r="S148" s="3">
        <f t="shared" si="21"/>
        <v>0</v>
      </c>
      <c r="T148" s="45"/>
    </row>
    <row r="149" spans="1:20" ht="30" customHeight="1">
      <c r="A149" s="73"/>
      <c r="B149" s="6" t="s">
        <v>117</v>
      </c>
      <c r="C149" s="6"/>
      <c r="D149" s="7">
        <v>7098</v>
      </c>
      <c r="E149" s="1">
        <v>6741</v>
      </c>
      <c r="F149" s="3">
        <f t="shared" si="17"/>
        <v>-357</v>
      </c>
      <c r="G149" s="63" t="s">
        <v>358</v>
      </c>
      <c r="H149" s="10"/>
      <c r="I149" s="24">
        <v>6015</v>
      </c>
      <c r="J149" s="1">
        <f t="shared" si="22"/>
        <v>-726</v>
      </c>
      <c r="K149" s="176" t="s">
        <v>392</v>
      </c>
      <c r="L149" s="24">
        <v>6015</v>
      </c>
      <c r="M149" s="37">
        <f t="shared" si="19"/>
        <v>0</v>
      </c>
      <c r="N149" s="33"/>
      <c r="O149" s="24">
        <v>6015</v>
      </c>
      <c r="P149" s="3">
        <f t="shared" si="20"/>
        <v>0</v>
      </c>
      <c r="Q149" s="45"/>
      <c r="R149" s="24">
        <v>6015</v>
      </c>
      <c r="S149" s="3">
        <f t="shared" si="21"/>
        <v>0</v>
      </c>
      <c r="T149" s="45"/>
    </row>
    <row r="150" spans="1:20" ht="30" customHeight="1">
      <c r="A150" s="73"/>
      <c r="B150" s="6" t="s">
        <v>118</v>
      </c>
      <c r="C150" s="6"/>
      <c r="D150" s="7">
        <v>188</v>
      </c>
      <c r="E150" s="75">
        <v>196</v>
      </c>
      <c r="F150" s="3">
        <f t="shared" si="17"/>
        <v>8</v>
      </c>
      <c r="G150" s="63" t="s">
        <v>357</v>
      </c>
      <c r="H150" s="10"/>
      <c r="I150" s="24">
        <v>189</v>
      </c>
      <c r="J150" s="1">
        <f t="shared" si="22"/>
        <v>-7</v>
      </c>
      <c r="K150" s="167"/>
      <c r="L150" s="24">
        <v>189</v>
      </c>
      <c r="M150" s="37">
        <f t="shared" si="19"/>
        <v>0</v>
      </c>
      <c r="N150" s="33"/>
      <c r="O150" s="24">
        <v>189</v>
      </c>
      <c r="P150" s="3">
        <f t="shared" si="20"/>
        <v>0</v>
      </c>
      <c r="Q150" s="45"/>
      <c r="R150" s="24">
        <v>189</v>
      </c>
      <c r="S150" s="3">
        <f t="shared" si="21"/>
        <v>0</v>
      </c>
      <c r="T150" s="45"/>
    </row>
    <row r="151" spans="1:20" s="184" customFormat="1" ht="30" customHeight="1">
      <c r="A151" s="73"/>
      <c r="B151" s="16" t="s">
        <v>119</v>
      </c>
      <c r="C151" s="16"/>
      <c r="D151" s="11">
        <f>SUM(D139:D150)</f>
        <v>262922</v>
      </c>
      <c r="E151" s="11">
        <f>SUM(E139:E150)</f>
        <v>251293</v>
      </c>
      <c r="F151" s="12">
        <f t="shared" si="17"/>
        <v>-11629</v>
      </c>
      <c r="G151" s="127"/>
      <c r="H151" s="13"/>
      <c r="I151" s="19">
        <f>SUM(I139:I150)</f>
        <v>241147</v>
      </c>
      <c r="J151" s="14">
        <f t="shared" si="22"/>
        <v>-10146</v>
      </c>
      <c r="K151" s="168"/>
      <c r="L151" s="31">
        <f>SUM(L139:L150)</f>
        <v>235676</v>
      </c>
      <c r="M151" s="38">
        <f t="shared" si="19"/>
        <v>-5471</v>
      </c>
      <c r="N151" s="34"/>
      <c r="O151" s="19">
        <f>SUM(O139:O150)</f>
        <v>230991</v>
      </c>
      <c r="P151" s="12">
        <f t="shared" si="20"/>
        <v>-4685</v>
      </c>
      <c r="Q151" s="46"/>
      <c r="R151" s="19">
        <f>SUM(R139:R150)</f>
        <v>230991</v>
      </c>
      <c r="S151" s="12">
        <f t="shared" si="21"/>
        <v>0</v>
      </c>
      <c r="T151" s="46"/>
    </row>
    <row r="152" spans="1:20" ht="30" customHeight="1">
      <c r="A152" s="73"/>
      <c r="B152" s="59" t="s">
        <v>226</v>
      </c>
      <c r="C152" s="59"/>
      <c r="D152" s="2">
        <v>41177</v>
      </c>
      <c r="E152" s="2">
        <v>21134</v>
      </c>
      <c r="F152" s="3">
        <f t="shared" si="17"/>
        <v>-20043</v>
      </c>
      <c r="G152" s="63" t="s">
        <v>359</v>
      </c>
      <c r="H152" s="58"/>
      <c r="I152" s="53">
        <v>20980</v>
      </c>
      <c r="J152" s="1">
        <f>I152-E152</f>
        <v>-154</v>
      </c>
      <c r="K152" s="176" t="s">
        <v>407</v>
      </c>
      <c r="L152" s="30">
        <v>31804</v>
      </c>
      <c r="M152" s="37">
        <f t="shared" si="19"/>
        <v>10824</v>
      </c>
      <c r="N152" s="33" t="s">
        <v>524</v>
      </c>
      <c r="O152" s="24">
        <v>31804</v>
      </c>
      <c r="P152" s="3">
        <f t="shared" si="20"/>
        <v>0</v>
      </c>
      <c r="Q152" s="45"/>
      <c r="R152" s="24">
        <v>31804</v>
      </c>
      <c r="S152" s="3">
        <f t="shared" si="21"/>
        <v>0</v>
      </c>
      <c r="T152" s="45"/>
    </row>
    <row r="153" spans="1:20" s="184" customFormat="1" ht="30" customHeight="1">
      <c r="A153" s="73"/>
      <c r="B153" s="16" t="s">
        <v>247</v>
      </c>
      <c r="C153" s="16"/>
      <c r="D153" s="11">
        <f>SUM(D152)</f>
        <v>41177</v>
      </c>
      <c r="E153" s="11">
        <f>SUM(E152)</f>
        <v>21134</v>
      </c>
      <c r="F153" s="12">
        <f t="shared" si="17"/>
        <v>-20043</v>
      </c>
      <c r="G153" s="127"/>
      <c r="H153" s="13"/>
      <c r="I153" s="19">
        <f t="shared" ref="I153:J153" si="23">SUM(I152)</f>
        <v>20980</v>
      </c>
      <c r="J153" s="14">
        <f t="shared" si="23"/>
        <v>-154</v>
      </c>
      <c r="K153" s="168"/>
      <c r="L153" s="31">
        <f t="shared" ref="L153:M153" si="24">SUM(L152)</f>
        <v>31804</v>
      </c>
      <c r="M153" s="38">
        <f t="shared" si="24"/>
        <v>10824</v>
      </c>
      <c r="N153" s="34"/>
      <c r="O153" s="19">
        <f t="shared" ref="O153" si="25">SUM(O152)</f>
        <v>31804</v>
      </c>
      <c r="P153" s="12">
        <f t="shared" si="20"/>
        <v>0</v>
      </c>
      <c r="Q153" s="46"/>
      <c r="R153" s="19">
        <f t="shared" ref="R153" si="26">SUM(R152)</f>
        <v>31804</v>
      </c>
      <c r="S153" s="12">
        <f t="shared" si="21"/>
        <v>0</v>
      </c>
      <c r="T153" s="46"/>
    </row>
    <row r="154" spans="1:20" ht="30" customHeight="1">
      <c r="A154" s="73"/>
      <c r="B154" s="6" t="s">
        <v>120</v>
      </c>
      <c r="C154" s="6" t="s">
        <v>120</v>
      </c>
      <c r="D154" s="2">
        <v>28072</v>
      </c>
      <c r="E154" s="2">
        <v>21289</v>
      </c>
      <c r="F154" s="3">
        <f t="shared" si="17"/>
        <v>-6783</v>
      </c>
      <c r="G154" s="65" t="s">
        <v>307</v>
      </c>
      <c r="H154" s="10"/>
      <c r="I154" s="24">
        <v>21086</v>
      </c>
      <c r="J154" s="1">
        <f t="shared" ref="J154:J164" si="27">I154-E154</f>
        <v>-203</v>
      </c>
      <c r="K154" s="176" t="s">
        <v>394</v>
      </c>
      <c r="L154" s="24">
        <v>20971</v>
      </c>
      <c r="M154" s="37">
        <f t="shared" si="19"/>
        <v>-115</v>
      </c>
      <c r="N154" s="33"/>
      <c r="O154" s="24">
        <v>20971</v>
      </c>
      <c r="P154" s="3">
        <f t="shared" si="20"/>
        <v>0</v>
      </c>
      <c r="Q154" s="42"/>
      <c r="R154" s="24">
        <v>20971</v>
      </c>
      <c r="S154" s="3">
        <f t="shared" si="21"/>
        <v>0</v>
      </c>
      <c r="T154" s="42"/>
    </row>
    <row r="155" spans="1:20" ht="30" customHeight="1">
      <c r="A155" s="73"/>
      <c r="B155" s="6" t="s">
        <v>121</v>
      </c>
      <c r="C155" s="6" t="s">
        <v>121</v>
      </c>
      <c r="D155" s="2">
        <v>7794</v>
      </c>
      <c r="E155" s="2">
        <v>6603</v>
      </c>
      <c r="F155" s="3">
        <f t="shared" si="17"/>
        <v>-1191</v>
      </c>
      <c r="G155" s="65" t="s">
        <v>256</v>
      </c>
      <c r="H155" s="10"/>
      <c r="I155" s="24">
        <v>6471</v>
      </c>
      <c r="J155" s="1">
        <f t="shared" si="27"/>
        <v>-132</v>
      </c>
      <c r="K155" s="176" t="s">
        <v>405</v>
      </c>
      <c r="L155" s="24">
        <v>6471</v>
      </c>
      <c r="M155" s="37">
        <f t="shared" si="19"/>
        <v>0</v>
      </c>
      <c r="N155" s="33"/>
      <c r="O155" s="24">
        <v>6471</v>
      </c>
      <c r="P155" s="3">
        <f t="shared" si="20"/>
        <v>0</v>
      </c>
      <c r="Q155" s="45"/>
      <c r="R155" s="24">
        <v>6471</v>
      </c>
      <c r="S155" s="3">
        <f t="shared" si="21"/>
        <v>0</v>
      </c>
      <c r="T155" s="45"/>
    </row>
    <row r="156" spans="1:20" ht="30" customHeight="1">
      <c r="A156" s="73"/>
      <c r="B156" s="6" t="s">
        <v>122</v>
      </c>
      <c r="C156" s="6" t="s">
        <v>122</v>
      </c>
      <c r="D156" s="7">
        <v>28</v>
      </c>
      <c r="E156" s="7">
        <v>29</v>
      </c>
      <c r="F156" s="3">
        <f t="shared" si="17"/>
        <v>1</v>
      </c>
      <c r="G156" s="65" t="s">
        <v>257</v>
      </c>
      <c r="H156" s="10"/>
      <c r="I156" s="24">
        <v>28</v>
      </c>
      <c r="J156" s="1">
        <f t="shared" si="27"/>
        <v>-1</v>
      </c>
      <c r="K156" s="167"/>
      <c r="L156" s="24">
        <v>28</v>
      </c>
      <c r="M156" s="37">
        <f t="shared" si="19"/>
        <v>0</v>
      </c>
      <c r="N156" s="33"/>
      <c r="O156" s="24">
        <v>28</v>
      </c>
      <c r="P156" s="3">
        <f t="shared" si="20"/>
        <v>0</v>
      </c>
      <c r="Q156" s="45"/>
      <c r="R156" s="24">
        <v>28</v>
      </c>
      <c r="S156" s="3">
        <f t="shared" si="21"/>
        <v>0</v>
      </c>
      <c r="T156" s="45"/>
    </row>
    <row r="157" spans="1:20" ht="30" customHeight="1">
      <c r="A157" s="73"/>
      <c r="B157" s="6" t="s">
        <v>123</v>
      </c>
      <c r="C157" s="6" t="s">
        <v>123</v>
      </c>
      <c r="D157" s="2">
        <v>317788</v>
      </c>
      <c r="E157" s="2">
        <v>379239</v>
      </c>
      <c r="F157" s="3">
        <f t="shared" si="17"/>
        <v>61451</v>
      </c>
      <c r="G157" s="65" t="s">
        <v>308</v>
      </c>
      <c r="H157" s="10"/>
      <c r="I157" s="24">
        <v>368553</v>
      </c>
      <c r="J157" s="1">
        <f t="shared" si="27"/>
        <v>-10686</v>
      </c>
      <c r="K157" s="176" t="s">
        <v>404</v>
      </c>
      <c r="L157" s="24">
        <v>368553</v>
      </c>
      <c r="M157" s="37">
        <f t="shared" si="19"/>
        <v>0</v>
      </c>
      <c r="N157" s="33"/>
      <c r="O157" s="24">
        <v>368553</v>
      </c>
      <c r="P157" s="3">
        <f t="shared" si="20"/>
        <v>0</v>
      </c>
      <c r="Q157" s="45"/>
      <c r="R157" s="24">
        <v>368553</v>
      </c>
      <c r="S157" s="3">
        <f t="shared" si="21"/>
        <v>0</v>
      </c>
      <c r="T157" s="45"/>
    </row>
    <row r="158" spans="1:20" ht="30" customHeight="1">
      <c r="A158" s="73"/>
      <c r="B158" s="6" t="s">
        <v>124</v>
      </c>
      <c r="C158" s="6" t="s">
        <v>124</v>
      </c>
      <c r="D158" s="2">
        <v>152040</v>
      </c>
      <c r="E158" s="2">
        <v>152203</v>
      </c>
      <c r="F158" s="3">
        <f t="shared" si="17"/>
        <v>163</v>
      </c>
      <c r="G158" s="65" t="s">
        <v>309</v>
      </c>
      <c r="H158" s="10"/>
      <c r="I158" s="24">
        <v>150638</v>
      </c>
      <c r="J158" s="1">
        <f t="shared" si="27"/>
        <v>-1565</v>
      </c>
      <c r="K158" s="176" t="s">
        <v>403</v>
      </c>
      <c r="L158" s="24">
        <v>150638</v>
      </c>
      <c r="M158" s="37">
        <f t="shared" si="19"/>
        <v>0</v>
      </c>
      <c r="N158" s="33"/>
      <c r="O158" s="24">
        <v>150638</v>
      </c>
      <c r="P158" s="3">
        <f t="shared" si="20"/>
        <v>0</v>
      </c>
      <c r="Q158" s="45"/>
      <c r="R158" s="24">
        <v>150638</v>
      </c>
      <c r="S158" s="3">
        <f t="shared" si="21"/>
        <v>0</v>
      </c>
      <c r="T158" s="45"/>
    </row>
    <row r="159" spans="1:20" ht="30" customHeight="1">
      <c r="A159" s="73"/>
      <c r="B159" s="6" t="s">
        <v>125</v>
      </c>
      <c r="C159" s="6" t="s">
        <v>125</v>
      </c>
      <c r="D159" s="2">
        <v>1278</v>
      </c>
      <c r="E159" s="2">
        <v>1259</v>
      </c>
      <c r="F159" s="3">
        <f t="shared" si="17"/>
        <v>-19</v>
      </c>
      <c r="G159" s="65" t="s">
        <v>310</v>
      </c>
      <c r="H159" s="10"/>
      <c r="I159" s="24">
        <v>1259</v>
      </c>
      <c r="J159" s="1">
        <f t="shared" si="27"/>
        <v>0</v>
      </c>
      <c r="K159" s="167"/>
      <c r="L159" s="24">
        <v>1259</v>
      </c>
      <c r="M159" s="37">
        <f t="shared" si="19"/>
        <v>0</v>
      </c>
      <c r="N159" s="33"/>
      <c r="O159" s="24">
        <v>1259</v>
      </c>
      <c r="P159" s="3">
        <f t="shared" si="20"/>
        <v>0</v>
      </c>
      <c r="Q159" s="45"/>
      <c r="R159" s="24">
        <v>1259</v>
      </c>
      <c r="S159" s="3">
        <f t="shared" si="21"/>
        <v>0</v>
      </c>
      <c r="T159" s="45"/>
    </row>
    <row r="160" spans="1:20" ht="30" customHeight="1">
      <c r="A160" s="73"/>
      <c r="B160" s="6" t="s">
        <v>126</v>
      </c>
      <c r="C160" s="6" t="s">
        <v>126</v>
      </c>
      <c r="D160" s="2">
        <v>139588</v>
      </c>
      <c r="E160" s="2">
        <v>144119</v>
      </c>
      <c r="F160" s="3">
        <f t="shared" si="17"/>
        <v>4531</v>
      </c>
      <c r="G160" s="65" t="s">
        <v>311</v>
      </c>
      <c r="H160" s="10"/>
      <c r="I160" s="24">
        <v>144119</v>
      </c>
      <c r="J160" s="1">
        <f t="shared" si="27"/>
        <v>0</v>
      </c>
      <c r="K160" s="167"/>
      <c r="L160" s="24">
        <v>143895</v>
      </c>
      <c r="M160" s="37">
        <f t="shared" si="19"/>
        <v>-224</v>
      </c>
      <c r="N160" s="33" t="s">
        <v>528</v>
      </c>
      <c r="O160" s="24">
        <v>143895</v>
      </c>
      <c r="P160" s="3">
        <f t="shared" si="20"/>
        <v>0</v>
      </c>
      <c r="Q160" s="45"/>
      <c r="R160" s="24">
        <v>143895</v>
      </c>
      <c r="S160" s="3">
        <f t="shared" si="21"/>
        <v>0</v>
      </c>
      <c r="T160" s="45"/>
    </row>
    <row r="161" spans="1:20" ht="30" customHeight="1">
      <c r="A161" s="73"/>
      <c r="B161" s="6" t="s">
        <v>127</v>
      </c>
      <c r="C161" s="6" t="s">
        <v>127</v>
      </c>
      <c r="D161" s="2">
        <v>4614</v>
      </c>
      <c r="E161" s="2">
        <v>5107</v>
      </c>
      <c r="F161" s="3">
        <f t="shared" si="17"/>
        <v>493</v>
      </c>
      <c r="G161" s="65" t="s">
        <v>312</v>
      </c>
      <c r="H161" s="10"/>
      <c r="I161" s="24">
        <v>4665</v>
      </c>
      <c r="J161" s="1">
        <f t="shared" si="27"/>
        <v>-442</v>
      </c>
      <c r="K161" s="167"/>
      <c r="L161" s="24">
        <v>4665</v>
      </c>
      <c r="M161" s="37">
        <f t="shared" si="19"/>
        <v>0</v>
      </c>
      <c r="N161" s="33"/>
      <c r="O161" s="24">
        <v>4665</v>
      </c>
      <c r="P161" s="3">
        <f t="shared" si="20"/>
        <v>0</v>
      </c>
      <c r="Q161" s="45"/>
      <c r="R161" s="24">
        <v>4665</v>
      </c>
      <c r="S161" s="3">
        <f t="shared" si="21"/>
        <v>0</v>
      </c>
      <c r="T161" s="45"/>
    </row>
    <row r="162" spans="1:20" ht="30" customHeight="1">
      <c r="A162" s="73"/>
      <c r="B162" s="6" t="s">
        <v>128</v>
      </c>
      <c r="C162" s="6" t="s">
        <v>128</v>
      </c>
      <c r="D162" s="2">
        <v>2271</v>
      </c>
      <c r="E162" s="2">
        <v>2271</v>
      </c>
      <c r="F162" s="3">
        <f t="shared" si="17"/>
        <v>0</v>
      </c>
      <c r="G162" s="65" t="s">
        <v>458</v>
      </c>
      <c r="H162" s="10"/>
      <c r="I162" s="24">
        <v>2271</v>
      </c>
      <c r="J162" s="1">
        <f t="shared" si="27"/>
        <v>0</v>
      </c>
      <c r="K162" s="167"/>
      <c r="L162" s="24">
        <v>2271</v>
      </c>
      <c r="M162" s="37">
        <f t="shared" si="19"/>
        <v>0</v>
      </c>
      <c r="N162" s="33"/>
      <c r="O162" s="24">
        <v>2271</v>
      </c>
      <c r="P162" s="3">
        <f t="shared" si="20"/>
        <v>0</v>
      </c>
      <c r="Q162" s="45"/>
      <c r="R162" s="24">
        <v>2271</v>
      </c>
      <c r="S162" s="3">
        <f t="shared" si="21"/>
        <v>0</v>
      </c>
      <c r="T162" s="45"/>
    </row>
    <row r="163" spans="1:20" ht="30" customHeight="1">
      <c r="A163" s="73"/>
      <c r="B163" s="6" t="s">
        <v>129</v>
      </c>
      <c r="C163" s="6" t="s">
        <v>129</v>
      </c>
      <c r="D163" s="2">
        <v>18724</v>
      </c>
      <c r="E163" s="2">
        <v>19130</v>
      </c>
      <c r="F163" s="3">
        <f t="shared" si="17"/>
        <v>406</v>
      </c>
      <c r="G163" s="65" t="s">
        <v>313</v>
      </c>
      <c r="H163" s="10"/>
      <c r="I163" s="24">
        <v>19130</v>
      </c>
      <c r="J163" s="1">
        <f t="shared" si="27"/>
        <v>0</v>
      </c>
      <c r="K163" s="167"/>
      <c r="L163" s="24">
        <v>19130</v>
      </c>
      <c r="M163" s="37">
        <f t="shared" si="19"/>
        <v>0</v>
      </c>
      <c r="N163" s="33"/>
      <c r="O163" s="24">
        <v>19130</v>
      </c>
      <c r="P163" s="3">
        <f t="shared" si="20"/>
        <v>0</v>
      </c>
      <c r="Q163" s="45"/>
      <c r="R163" s="24">
        <v>19130</v>
      </c>
      <c r="S163" s="3">
        <f t="shared" si="21"/>
        <v>0</v>
      </c>
      <c r="T163" s="45"/>
    </row>
    <row r="164" spans="1:20" ht="30" customHeight="1">
      <c r="A164" s="73"/>
      <c r="B164" s="6" t="s">
        <v>130</v>
      </c>
      <c r="C164" s="6" t="s">
        <v>130</v>
      </c>
      <c r="D164" s="7">
        <v>28</v>
      </c>
      <c r="E164" s="7">
        <v>27</v>
      </c>
      <c r="F164" s="3">
        <f t="shared" si="17"/>
        <v>-1</v>
      </c>
      <c r="G164" s="65" t="s">
        <v>314</v>
      </c>
      <c r="H164" s="10"/>
      <c r="I164" s="24">
        <v>28</v>
      </c>
      <c r="J164" s="1">
        <f t="shared" si="27"/>
        <v>1</v>
      </c>
      <c r="K164" s="167"/>
      <c r="L164" s="24">
        <v>28</v>
      </c>
      <c r="M164" s="37">
        <f t="shared" si="19"/>
        <v>0</v>
      </c>
      <c r="N164" s="33"/>
      <c r="O164" s="24">
        <v>28</v>
      </c>
      <c r="P164" s="3">
        <f t="shared" si="20"/>
        <v>0</v>
      </c>
      <c r="Q164" s="45"/>
      <c r="R164" s="24">
        <v>28</v>
      </c>
      <c r="S164" s="3">
        <f t="shared" si="21"/>
        <v>0</v>
      </c>
      <c r="T164" s="45"/>
    </row>
    <row r="165" spans="1:20" s="184" customFormat="1" ht="30" customHeight="1">
      <c r="A165" s="73"/>
      <c r="B165" s="16" t="s">
        <v>131</v>
      </c>
      <c r="C165" s="16"/>
      <c r="D165" s="11">
        <f>SUM(D154:D164)</f>
        <v>672225</v>
      </c>
      <c r="E165" s="11">
        <f>SUM(E154:E164)</f>
        <v>731276</v>
      </c>
      <c r="F165" s="12">
        <f t="shared" si="17"/>
        <v>59051</v>
      </c>
      <c r="G165" s="61"/>
      <c r="H165" s="13"/>
      <c r="I165" s="19">
        <f>SUM(I154:I164)</f>
        <v>718248</v>
      </c>
      <c r="J165" s="14">
        <f t="shared" si="22"/>
        <v>-13028</v>
      </c>
      <c r="K165" s="168"/>
      <c r="L165" s="31">
        <f>SUM(L154:L164)</f>
        <v>717909</v>
      </c>
      <c r="M165" s="38">
        <f t="shared" si="19"/>
        <v>-339</v>
      </c>
      <c r="N165" s="34"/>
      <c r="O165" s="19">
        <f>SUM(O154:O164)</f>
        <v>717909</v>
      </c>
      <c r="P165" s="12">
        <f t="shared" si="20"/>
        <v>0</v>
      </c>
      <c r="Q165" s="46"/>
      <c r="R165" s="19">
        <f>SUM(R154:R164)</f>
        <v>717909</v>
      </c>
      <c r="S165" s="12">
        <f t="shared" si="21"/>
        <v>0</v>
      </c>
      <c r="T165" s="46"/>
    </row>
    <row r="166" spans="1:20" ht="30" customHeight="1">
      <c r="A166" s="69"/>
      <c r="B166" s="6" t="s">
        <v>222</v>
      </c>
      <c r="C166" s="6"/>
      <c r="D166" s="50">
        <v>2000</v>
      </c>
      <c r="E166" s="1">
        <v>12218</v>
      </c>
      <c r="F166" s="51">
        <f t="shared" si="17"/>
        <v>10218</v>
      </c>
      <c r="G166" s="128"/>
      <c r="H166" s="52"/>
      <c r="I166" s="53">
        <v>2000</v>
      </c>
      <c r="J166" s="1">
        <f t="shared" si="22"/>
        <v>-10218</v>
      </c>
      <c r="K166" s="54" t="s">
        <v>390</v>
      </c>
      <c r="L166" s="55">
        <v>2000</v>
      </c>
      <c r="M166" s="129">
        <f t="shared" si="19"/>
        <v>0</v>
      </c>
      <c r="N166" s="56"/>
      <c r="O166" s="53">
        <v>2000</v>
      </c>
      <c r="P166" s="51">
        <f t="shared" si="20"/>
        <v>0</v>
      </c>
      <c r="Q166" s="57"/>
      <c r="R166" s="53">
        <v>2000</v>
      </c>
      <c r="S166" s="51">
        <f t="shared" si="21"/>
        <v>0</v>
      </c>
      <c r="T166" s="57"/>
    </row>
    <row r="167" spans="1:20" ht="30" customHeight="1">
      <c r="A167" s="68"/>
      <c r="B167" s="6" t="s">
        <v>428</v>
      </c>
      <c r="C167" s="6"/>
      <c r="D167" s="50">
        <v>571189</v>
      </c>
      <c r="E167" s="1">
        <v>473268</v>
      </c>
      <c r="F167" s="51">
        <f t="shared" si="17"/>
        <v>-97921</v>
      </c>
      <c r="G167" s="128"/>
      <c r="H167" s="52"/>
      <c r="I167" s="53">
        <v>472972</v>
      </c>
      <c r="J167" s="1">
        <f t="shared" si="22"/>
        <v>-296</v>
      </c>
      <c r="K167" s="170"/>
      <c r="L167" s="55">
        <v>472972</v>
      </c>
      <c r="M167" s="129">
        <f t="shared" si="19"/>
        <v>0</v>
      </c>
      <c r="N167" s="56"/>
      <c r="O167" s="53">
        <v>472972</v>
      </c>
      <c r="P167" s="51">
        <f t="shared" si="20"/>
        <v>0</v>
      </c>
      <c r="Q167" s="57"/>
      <c r="R167" s="53">
        <v>472972</v>
      </c>
      <c r="S167" s="51">
        <f t="shared" si="21"/>
        <v>0</v>
      </c>
      <c r="T167" s="57"/>
    </row>
    <row r="168" spans="1:20" s="184" customFormat="1" ht="30" customHeight="1">
      <c r="A168" s="183"/>
      <c r="B168" s="16" t="s">
        <v>223</v>
      </c>
      <c r="C168" s="16"/>
      <c r="D168" s="11">
        <f>SUM(D166:D167)</f>
        <v>573189</v>
      </c>
      <c r="E168" s="11">
        <f>SUM(E166:E167)</f>
        <v>485486</v>
      </c>
      <c r="F168" s="12">
        <f t="shared" si="17"/>
        <v>-87703</v>
      </c>
      <c r="G168" s="61"/>
      <c r="H168" s="13"/>
      <c r="I168" s="19">
        <f>SUM(I166:I167)</f>
        <v>474972</v>
      </c>
      <c r="J168" s="14">
        <f t="shared" si="22"/>
        <v>-10514</v>
      </c>
      <c r="K168" s="168"/>
      <c r="L168" s="31">
        <f>SUM(L166:L167)</f>
        <v>474972</v>
      </c>
      <c r="M168" s="38">
        <f t="shared" si="19"/>
        <v>0</v>
      </c>
      <c r="N168" s="34"/>
      <c r="O168" s="19">
        <f>SUM(O166:O167)</f>
        <v>474972</v>
      </c>
      <c r="P168" s="12">
        <f t="shared" si="20"/>
        <v>0</v>
      </c>
      <c r="Q168" s="46"/>
      <c r="R168" s="19">
        <f>SUM(R166:R167)</f>
        <v>474972</v>
      </c>
      <c r="S168" s="12">
        <f t="shared" si="21"/>
        <v>0</v>
      </c>
      <c r="T168" s="46"/>
    </row>
    <row r="169" spans="1:20" ht="30" customHeight="1">
      <c r="A169" s="130" t="s">
        <v>132</v>
      </c>
      <c r="B169" s="130"/>
      <c r="C169" s="131"/>
      <c r="D169" s="110">
        <f>D111+D129+D138+D151+D152+D165+D168</f>
        <v>2596857</v>
      </c>
      <c r="E169" s="110">
        <f>E111+E129+E138+E151+E152+E165+E168</f>
        <v>2483113</v>
      </c>
      <c r="F169" s="111">
        <f t="shared" si="17"/>
        <v>-113744</v>
      </c>
      <c r="G169" s="112"/>
      <c r="H169" s="113"/>
      <c r="I169" s="114">
        <f>I111+I129+I138+I151+I152+I165+I168</f>
        <v>2365533</v>
      </c>
      <c r="J169" s="115">
        <f t="shared" si="22"/>
        <v>-117580</v>
      </c>
      <c r="K169" s="169"/>
      <c r="L169" s="116">
        <f>L111+L129+L138+L151+L152+L165+L168</f>
        <v>2365447</v>
      </c>
      <c r="M169" s="117">
        <f t="shared" si="19"/>
        <v>-86</v>
      </c>
      <c r="N169" s="118"/>
      <c r="O169" s="114">
        <f>O111+O129+O138+O151+O152+O165+O168</f>
        <v>2358091</v>
      </c>
      <c r="P169" s="111">
        <f t="shared" si="20"/>
        <v>-7356</v>
      </c>
      <c r="Q169" s="119"/>
      <c r="R169" s="114">
        <f>R111+R129+R138+R151+R152+R165+R168</f>
        <v>2358091</v>
      </c>
      <c r="S169" s="111">
        <f t="shared" si="21"/>
        <v>0</v>
      </c>
      <c r="T169" s="119"/>
    </row>
    <row r="170" spans="1:20" ht="30" customHeight="1">
      <c r="A170" s="68" t="s">
        <v>193</v>
      </c>
      <c r="B170" s="132" t="s">
        <v>133</v>
      </c>
      <c r="C170" s="132"/>
      <c r="D170" s="133">
        <v>21467</v>
      </c>
      <c r="E170" s="134">
        <v>21922</v>
      </c>
      <c r="F170" s="135">
        <f t="shared" si="17"/>
        <v>455</v>
      </c>
      <c r="G170" s="136"/>
      <c r="H170" s="137"/>
      <c r="I170" s="138">
        <v>21760</v>
      </c>
      <c r="J170" s="139">
        <f t="shared" si="22"/>
        <v>-162</v>
      </c>
      <c r="K170" s="179" t="s">
        <v>475</v>
      </c>
      <c r="L170" s="140">
        <v>21760</v>
      </c>
      <c r="M170" s="141">
        <f t="shared" si="19"/>
        <v>0</v>
      </c>
      <c r="N170" s="142"/>
      <c r="O170" s="138">
        <v>21760</v>
      </c>
      <c r="P170" s="135">
        <f t="shared" si="20"/>
        <v>0</v>
      </c>
      <c r="Q170" s="143"/>
      <c r="R170" s="138">
        <v>21760</v>
      </c>
      <c r="S170" s="135">
        <f t="shared" si="21"/>
        <v>0</v>
      </c>
      <c r="T170" s="143"/>
    </row>
    <row r="171" spans="1:20" ht="30" customHeight="1">
      <c r="A171" s="130" t="s">
        <v>134</v>
      </c>
      <c r="B171" s="130"/>
      <c r="C171" s="131"/>
      <c r="D171" s="110">
        <f>D170</f>
        <v>21467</v>
      </c>
      <c r="E171" s="110">
        <f>E170</f>
        <v>21922</v>
      </c>
      <c r="F171" s="111">
        <f t="shared" si="17"/>
        <v>455</v>
      </c>
      <c r="G171" s="112"/>
      <c r="H171" s="113"/>
      <c r="I171" s="114">
        <f>I170</f>
        <v>21760</v>
      </c>
      <c r="J171" s="115">
        <f t="shared" si="22"/>
        <v>-162</v>
      </c>
      <c r="K171" s="169"/>
      <c r="L171" s="116">
        <f>L170</f>
        <v>21760</v>
      </c>
      <c r="M171" s="117">
        <f t="shared" si="19"/>
        <v>0</v>
      </c>
      <c r="N171" s="118"/>
      <c r="O171" s="114">
        <f>O170</f>
        <v>21760</v>
      </c>
      <c r="P171" s="111">
        <f t="shared" si="20"/>
        <v>0</v>
      </c>
      <c r="Q171" s="119"/>
      <c r="R171" s="114">
        <f>R170</f>
        <v>21760</v>
      </c>
      <c r="S171" s="111">
        <f t="shared" si="21"/>
        <v>0</v>
      </c>
      <c r="T171" s="119"/>
    </row>
    <row r="172" spans="1:20" ht="30" customHeight="1">
      <c r="A172" s="73" t="s">
        <v>207</v>
      </c>
      <c r="B172" s="6" t="s">
        <v>138</v>
      </c>
      <c r="C172" s="67" t="s">
        <v>138</v>
      </c>
      <c r="D172" s="2">
        <v>2805</v>
      </c>
      <c r="E172" s="1">
        <v>2777</v>
      </c>
      <c r="F172" s="21">
        <f t="shared" si="17"/>
        <v>-28</v>
      </c>
      <c r="G172" s="63" t="s">
        <v>316</v>
      </c>
      <c r="H172" s="10"/>
      <c r="I172" s="24">
        <v>2757</v>
      </c>
      <c r="J172" s="1">
        <f t="shared" si="22"/>
        <v>-20</v>
      </c>
      <c r="K172" s="167"/>
      <c r="L172" s="24">
        <v>2757</v>
      </c>
      <c r="M172" s="37">
        <f t="shared" si="19"/>
        <v>0</v>
      </c>
      <c r="N172" s="33"/>
      <c r="O172" s="24">
        <v>2757</v>
      </c>
      <c r="P172" s="3">
        <f t="shared" si="20"/>
        <v>0</v>
      </c>
      <c r="Q172" s="45"/>
      <c r="R172" s="24">
        <v>2757</v>
      </c>
      <c r="S172" s="3">
        <f t="shared" si="21"/>
        <v>0</v>
      </c>
      <c r="T172" s="45"/>
    </row>
    <row r="173" spans="1:20" ht="30" customHeight="1">
      <c r="A173" s="73"/>
      <c r="B173" s="6" t="s">
        <v>139</v>
      </c>
      <c r="C173" s="67" t="s">
        <v>139</v>
      </c>
      <c r="D173" s="2">
        <v>5088</v>
      </c>
      <c r="E173" s="1">
        <v>4226</v>
      </c>
      <c r="F173" s="21">
        <f t="shared" si="17"/>
        <v>-862</v>
      </c>
      <c r="G173" s="63" t="s">
        <v>317</v>
      </c>
      <c r="H173" s="10"/>
      <c r="I173" s="24">
        <v>4226</v>
      </c>
      <c r="J173" s="1">
        <f t="shared" si="22"/>
        <v>0</v>
      </c>
      <c r="K173" s="167"/>
      <c r="L173" s="24">
        <v>4226</v>
      </c>
      <c r="M173" s="37">
        <f t="shared" si="19"/>
        <v>0</v>
      </c>
      <c r="N173" s="33"/>
      <c r="O173" s="24">
        <v>4226</v>
      </c>
      <c r="P173" s="3">
        <f t="shared" si="20"/>
        <v>0</v>
      </c>
      <c r="Q173" s="45"/>
      <c r="R173" s="24">
        <v>4226</v>
      </c>
      <c r="S173" s="3">
        <f t="shared" si="21"/>
        <v>0</v>
      </c>
      <c r="T173" s="45"/>
    </row>
    <row r="174" spans="1:20" ht="30" customHeight="1">
      <c r="A174" s="73"/>
      <c r="B174" s="6" t="s">
        <v>416</v>
      </c>
      <c r="C174" s="67" t="s">
        <v>424</v>
      </c>
      <c r="D174" s="2">
        <v>15937</v>
      </c>
      <c r="E174" s="1">
        <v>16135</v>
      </c>
      <c r="F174" s="21">
        <f t="shared" si="17"/>
        <v>198</v>
      </c>
      <c r="G174" s="63" t="s">
        <v>479</v>
      </c>
      <c r="H174" s="10"/>
      <c r="I174" s="24">
        <v>15847</v>
      </c>
      <c r="J174" s="1">
        <f t="shared" si="22"/>
        <v>-288</v>
      </c>
      <c r="K174" s="167"/>
      <c r="L174" s="24">
        <v>15847</v>
      </c>
      <c r="M174" s="37">
        <f t="shared" si="19"/>
        <v>0</v>
      </c>
      <c r="N174" s="33"/>
      <c r="O174" s="24">
        <v>15847</v>
      </c>
      <c r="P174" s="3">
        <f t="shared" si="20"/>
        <v>0</v>
      </c>
      <c r="Q174" s="45"/>
      <c r="R174" s="24">
        <v>15847</v>
      </c>
      <c r="S174" s="3">
        <f t="shared" si="21"/>
        <v>0</v>
      </c>
      <c r="T174" s="45"/>
    </row>
    <row r="175" spans="1:20" ht="30" customHeight="1">
      <c r="A175" s="73"/>
      <c r="B175" s="6" t="s">
        <v>140</v>
      </c>
      <c r="C175" s="67" t="s">
        <v>140</v>
      </c>
      <c r="D175" s="2">
        <v>55424</v>
      </c>
      <c r="E175" s="1">
        <v>97723</v>
      </c>
      <c r="F175" s="21">
        <f t="shared" si="17"/>
        <v>42299</v>
      </c>
      <c r="G175" s="63" t="s">
        <v>478</v>
      </c>
      <c r="H175" s="10"/>
      <c r="I175" s="24">
        <v>85789</v>
      </c>
      <c r="J175" s="1">
        <f t="shared" si="22"/>
        <v>-11934</v>
      </c>
      <c r="K175" s="176" t="s">
        <v>453</v>
      </c>
      <c r="L175" s="24">
        <v>83379</v>
      </c>
      <c r="M175" s="37">
        <f t="shared" si="19"/>
        <v>-2410</v>
      </c>
      <c r="N175" s="33" t="s">
        <v>523</v>
      </c>
      <c r="O175" s="24">
        <v>83379</v>
      </c>
      <c r="P175" s="3">
        <f t="shared" si="20"/>
        <v>0</v>
      </c>
      <c r="Q175" s="45"/>
      <c r="R175" s="24">
        <v>83379</v>
      </c>
      <c r="S175" s="3">
        <f t="shared" si="21"/>
        <v>0</v>
      </c>
      <c r="T175" s="45"/>
    </row>
    <row r="176" spans="1:20" ht="30" customHeight="1">
      <c r="A176" s="73"/>
      <c r="B176" s="6" t="s">
        <v>415</v>
      </c>
      <c r="C176" s="67" t="s">
        <v>425</v>
      </c>
      <c r="D176" s="2">
        <v>120571</v>
      </c>
      <c r="E176" s="1">
        <v>28530</v>
      </c>
      <c r="F176" s="21">
        <f t="shared" si="17"/>
        <v>-92041</v>
      </c>
      <c r="G176" s="63" t="s">
        <v>480</v>
      </c>
      <c r="H176" s="10"/>
      <c r="I176" s="24">
        <v>14265</v>
      </c>
      <c r="J176" s="1">
        <f t="shared" si="22"/>
        <v>-14265</v>
      </c>
      <c r="K176" s="176" t="s">
        <v>406</v>
      </c>
      <c r="L176" s="24">
        <v>14265</v>
      </c>
      <c r="M176" s="37">
        <f t="shared" si="19"/>
        <v>0</v>
      </c>
      <c r="N176" s="33"/>
      <c r="O176" s="24">
        <v>14265</v>
      </c>
      <c r="P176" s="3">
        <f t="shared" si="20"/>
        <v>0</v>
      </c>
      <c r="Q176" s="45"/>
      <c r="R176" s="24">
        <v>14265</v>
      </c>
      <c r="S176" s="3">
        <f t="shared" si="21"/>
        <v>0</v>
      </c>
      <c r="T176" s="45"/>
    </row>
    <row r="177" spans="1:20" ht="30" customHeight="1">
      <c r="A177" s="73"/>
      <c r="B177" s="6" t="s">
        <v>141</v>
      </c>
      <c r="C177" s="67" t="s">
        <v>141</v>
      </c>
      <c r="D177" s="2">
        <v>14618</v>
      </c>
      <c r="E177" s="1">
        <v>23715</v>
      </c>
      <c r="F177" s="21">
        <f t="shared" si="17"/>
        <v>9097</v>
      </c>
      <c r="G177" s="63" t="s">
        <v>481</v>
      </c>
      <c r="H177" s="10"/>
      <c r="I177" s="24">
        <v>23411</v>
      </c>
      <c r="J177" s="1">
        <f t="shared" si="22"/>
        <v>-304</v>
      </c>
      <c r="K177" s="167"/>
      <c r="L177" s="24">
        <v>23411</v>
      </c>
      <c r="M177" s="37">
        <f t="shared" si="19"/>
        <v>0</v>
      </c>
      <c r="N177" s="33"/>
      <c r="O177" s="24">
        <v>23411</v>
      </c>
      <c r="P177" s="3">
        <f t="shared" si="20"/>
        <v>0</v>
      </c>
      <c r="Q177" s="45"/>
      <c r="R177" s="24">
        <v>23411</v>
      </c>
      <c r="S177" s="3">
        <f t="shared" si="21"/>
        <v>0</v>
      </c>
      <c r="T177" s="45"/>
    </row>
    <row r="178" spans="1:20" ht="30" customHeight="1">
      <c r="A178" s="73"/>
      <c r="B178" s="6" t="s">
        <v>417</v>
      </c>
      <c r="C178" s="67" t="s">
        <v>426</v>
      </c>
      <c r="D178" s="2">
        <v>211855</v>
      </c>
      <c r="E178" s="1">
        <v>214456</v>
      </c>
      <c r="F178" s="21">
        <f t="shared" si="17"/>
        <v>2601</v>
      </c>
      <c r="G178" s="63" t="s">
        <v>483</v>
      </c>
      <c r="H178" s="10"/>
      <c r="I178" s="24">
        <v>204192</v>
      </c>
      <c r="J178" s="1">
        <f t="shared" si="22"/>
        <v>-10264</v>
      </c>
      <c r="K178" s="176" t="s">
        <v>407</v>
      </c>
      <c r="L178" s="24">
        <v>204192</v>
      </c>
      <c r="M178" s="37">
        <f t="shared" si="19"/>
        <v>0</v>
      </c>
      <c r="N178" s="33"/>
      <c r="O178" s="24">
        <v>215064</v>
      </c>
      <c r="P178" s="3">
        <f t="shared" si="20"/>
        <v>10872</v>
      </c>
      <c r="Q178" s="190" t="s">
        <v>543</v>
      </c>
      <c r="R178" s="24">
        <v>215064</v>
      </c>
      <c r="S178" s="3">
        <f t="shared" si="21"/>
        <v>0</v>
      </c>
      <c r="T178" s="45"/>
    </row>
    <row r="179" spans="1:20" ht="30" customHeight="1">
      <c r="A179" s="73"/>
      <c r="B179" s="6" t="s">
        <v>142</v>
      </c>
      <c r="C179" s="67" t="s">
        <v>142</v>
      </c>
      <c r="D179" s="2">
        <v>217798</v>
      </c>
      <c r="E179" s="1">
        <v>150346</v>
      </c>
      <c r="F179" s="21">
        <f t="shared" si="17"/>
        <v>-67452</v>
      </c>
      <c r="G179" s="63" t="s">
        <v>484</v>
      </c>
      <c r="H179" s="10"/>
      <c r="I179" s="24">
        <v>148430</v>
      </c>
      <c r="J179" s="1">
        <f t="shared" si="22"/>
        <v>-1916</v>
      </c>
      <c r="K179" s="176" t="s">
        <v>400</v>
      </c>
      <c r="L179" s="24">
        <v>33946</v>
      </c>
      <c r="M179" s="37">
        <f t="shared" si="19"/>
        <v>-114484</v>
      </c>
      <c r="N179" s="33" t="s">
        <v>533</v>
      </c>
      <c r="O179" s="24">
        <v>33946</v>
      </c>
      <c r="P179" s="3">
        <f t="shared" si="20"/>
        <v>0</v>
      </c>
      <c r="Q179" s="45"/>
      <c r="R179" s="24">
        <v>33946</v>
      </c>
      <c r="S179" s="3">
        <f t="shared" si="21"/>
        <v>0</v>
      </c>
      <c r="T179" s="45"/>
    </row>
    <row r="180" spans="1:20" ht="30" customHeight="1">
      <c r="A180" s="73"/>
      <c r="B180" s="6" t="s">
        <v>143</v>
      </c>
      <c r="C180" s="67" t="s">
        <v>143</v>
      </c>
      <c r="D180" s="2">
        <v>218623</v>
      </c>
      <c r="E180" s="1">
        <v>230515</v>
      </c>
      <c r="F180" s="21">
        <f t="shared" si="17"/>
        <v>11892</v>
      </c>
      <c r="G180" s="63" t="s">
        <v>482</v>
      </c>
      <c r="H180" s="10"/>
      <c r="I180" s="24">
        <v>225998</v>
      </c>
      <c r="J180" s="1">
        <f t="shared" si="22"/>
        <v>-4517</v>
      </c>
      <c r="K180" s="176" t="s">
        <v>454</v>
      </c>
      <c r="L180" s="24">
        <v>226801</v>
      </c>
      <c r="M180" s="37">
        <f t="shared" si="19"/>
        <v>803</v>
      </c>
      <c r="N180" s="33" t="s">
        <v>534</v>
      </c>
      <c r="O180" s="24">
        <v>226801</v>
      </c>
      <c r="P180" s="3">
        <f t="shared" si="20"/>
        <v>0</v>
      </c>
      <c r="Q180" s="45"/>
      <c r="R180" s="24">
        <v>226801</v>
      </c>
      <c r="S180" s="3">
        <f t="shared" si="21"/>
        <v>0</v>
      </c>
      <c r="T180" s="45"/>
    </row>
    <row r="181" spans="1:20" ht="30" customHeight="1">
      <c r="A181" s="73"/>
      <c r="B181" s="6" t="s">
        <v>248</v>
      </c>
      <c r="C181" s="67" t="s">
        <v>427</v>
      </c>
      <c r="D181" s="2">
        <v>17684</v>
      </c>
      <c r="E181" s="1">
        <v>559109</v>
      </c>
      <c r="F181" s="21">
        <f t="shared" si="17"/>
        <v>541425</v>
      </c>
      <c r="G181" s="63" t="s">
        <v>485</v>
      </c>
      <c r="H181" s="10"/>
      <c r="I181" s="24">
        <v>559108</v>
      </c>
      <c r="J181" s="1">
        <f t="shared" si="22"/>
        <v>-1</v>
      </c>
      <c r="K181" s="54"/>
      <c r="L181" s="24">
        <v>36550</v>
      </c>
      <c r="M181" s="37">
        <f t="shared" si="19"/>
        <v>-522558</v>
      </c>
      <c r="N181" s="33" t="s">
        <v>533</v>
      </c>
      <c r="O181" s="24">
        <v>36550</v>
      </c>
      <c r="P181" s="3">
        <f t="shared" si="20"/>
        <v>0</v>
      </c>
      <c r="Q181" s="45"/>
      <c r="R181" s="24">
        <v>36550</v>
      </c>
      <c r="S181" s="3">
        <f t="shared" si="21"/>
        <v>0</v>
      </c>
      <c r="T181" s="45"/>
    </row>
    <row r="182" spans="1:20" ht="30" customHeight="1">
      <c r="A182" s="73"/>
      <c r="B182" s="6" t="s">
        <v>144</v>
      </c>
      <c r="C182" s="67" t="s">
        <v>144</v>
      </c>
      <c r="D182" s="2">
        <v>58101</v>
      </c>
      <c r="E182" s="1">
        <v>41399</v>
      </c>
      <c r="F182" s="21">
        <f t="shared" si="17"/>
        <v>-16702</v>
      </c>
      <c r="G182" s="63" t="s">
        <v>486</v>
      </c>
      <c r="H182" s="10"/>
      <c r="I182" s="24">
        <v>38694</v>
      </c>
      <c r="J182" s="1">
        <f t="shared" si="22"/>
        <v>-2705</v>
      </c>
      <c r="K182" s="176" t="s">
        <v>391</v>
      </c>
      <c r="L182" s="24">
        <v>38694</v>
      </c>
      <c r="M182" s="37">
        <f t="shared" si="19"/>
        <v>0</v>
      </c>
      <c r="N182" s="33"/>
      <c r="O182" s="24">
        <v>38694</v>
      </c>
      <c r="P182" s="3">
        <f t="shared" si="20"/>
        <v>0</v>
      </c>
      <c r="Q182" s="45"/>
      <c r="R182" s="24">
        <v>38694</v>
      </c>
      <c r="S182" s="3">
        <f t="shared" si="21"/>
        <v>0</v>
      </c>
      <c r="T182" s="45"/>
    </row>
    <row r="183" spans="1:20" ht="30" customHeight="1">
      <c r="A183" s="73"/>
      <c r="B183" s="6" t="s">
        <v>145</v>
      </c>
      <c r="C183" s="67" t="s">
        <v>145</v>
      </c>
      <c r="D183" s="2">
        <v>6218</v>
      </c>
      <c r="E183" s="1">
        <v>6185</v>
      </c>
      <c r="F183" s="21">
        <f t="shared" si="17"/>
        <v>-33</v>
      </c>
      <c r="G183" s="63" t="s">
        <v>487</v>
      </c>
      <c r="H183" s="10"/>
      <c r="I183" s="24">
        <v>6187</v>
      </c>
      <c r="J183" s="1">
        <f t="shared" si="22"/>
        <v>2</v>
      </c>
      <c r="K183" s="167"/>
      <c r="L183" s="24">
        <v>6187</v>
      </c>
      <c r="M183" s="37">
        <f t="shared" si="19"/>
        <v>0</v>
      </c>
      <c r="N183" s="33"/>
      <c r="O183" s="24">
        <v>6187</v>
      </c>
      <c r="P183" s="3">
        <f t="shared" si="20"/>
        <v>0</v>
      </c>
      <c r="Q183" s="45"/>
      <c r="R183" s="24">
        <v>6187</v>
      </c>
      <c r="S183" s="3">
        <f t="shared" si="21"/>
        <v>0</v>
      </c>
      <c r="T183" s="45"/>
    </row>
    <row r="184" spans="1:20" ht="30" customHeight="1">
      <c r="A184" s="73"/>
      <c r="B184" s="6" t="s">
        <v>146</v>
      </c>
      <c r="C184" s="67" t="s">
        <v>146</v>
      </c>
      <c r="D184" s="2">
        <v>6218</v>
      </c>
      <c r="E184" s="1">
        <v>30374</v>
      </c>
      <c r="F184" s="21">
        <f t="shared" si="17"/>
        <v>24156</v>
      </c>
      <c r="G184" s="63" t="s">
        <v>488</v>
      </c>
      <c r="H184" s="10"/>
      <c r="I184" s="24">
        <v>25129</v>
      </c>
      <c r="J184" s="1">
        <f t="shared" si="22"/>
        <v>-5245</v>
      </c>
      <c r="K184" s="176" t="s">
        <v>408</v>
      </c>
      <c r="L184" s="24">
        <v>25129</v>
      </c>
      <c r="M184" s="37">
        <f t="shared" si="19"/>
        <v>0</v>
      </c>
      <c r="N184" s="33"/>
      <c r="O184" s="24">
        <v>25129</v>
      </c>
      <c r="P184" s="3">
        <f t="shared" si="20"/>
        <v>0</v>
      </c>
      <c r="Q184" s="45"/>
      <c r="R184" s="24">
        <v>25129</v>
      </c>
      <c r="S184" s="3">
        <f t="shared" si="21"/>
        <v>0</v>
      </c>
      <c r="T184" s="45"/>
    </row>
    <row r="185" spans="1:20" ht="30" customHeight="1">
      <c r="A185" s="73"/>
      <c r="B185" s="6" t="s">
        <v>147</v>
      </c>
      <c r="C185" s="67" t="s">
        <v>147</v>
      </c>
      <c r="D185" s="2">
        <v>28631</v>
      </c>
      <c r="E185" s="1">
        <v>60831</v>
      </c>
      <c r="F185" s="21">
        <f t="shared" si="17"/>
        <v>32200</v>
      </c>
      <c r="G185" s="63" t="s">
        <v>489</v>
      </c>
      <c r="H185" s="10"/>
      <c r="I185" s="24">
        <v>58314</v>
      </c>
      <c r="J185" s="1">
        <f t="shared" si="22"/>
        <v>-2517</v>
      </c>
      <c r="K185" s="176" t="s">
        <v>400</v>
      </c>
      <c r="L185" s="24">
        <v>26728</v>
      </c>
      <c r="M185" s="37">
        <f t="shared" si="19"/>
        <v>-31586</v>
      </c>
      <c r="N185" s="33" t="s">
        <v>533</v>
      </c>
      <c r="O185" s="24">
        <v>17048</v>
      </c>
      <c r="P185" s="3">
        <f t="shared" si="20"/>
        <v>-9680</v>
      </c>
      <c r="Q185" s="190" t="s">
        <v>544</v>
      </c>
      <c r="R185" s="24">
        <v>17048</v>
      </c>
      <c r="S185" s="3">
        <f t="shared" si="21"/>
        <v>0</v>
      </c>
      <c r="T185" s="45"/>
    </row>
    <row r="186" spans="1:20" ht="30" customHeight="1">
      <c r="A186" s="73"/>
      <c r="B186" s="6" t="s">
        <v>148</v>
      </c>
      <c r="C186" s="67" t="s">
        <v>148</v>
      </c>
      <c r="D186" s="2">
        <v>81659</v>
      </c>
      <c r="E186" s="1">
        <v>97739</v>
      </c>
      <c r="F186" s="21">
        <f t="shared" si="17"/>
        <v>16080</v>
      </c>
      <c r="G186" s="63" t="s">
        <v>318</v>
      </c>
      <c r="H186" s="10"/>
      <c r="I186" s="24">
        <v>89440</v>
      </c>
      <c r="J186" s="1">
        <f t="shared" si="22"/>
        <v>-8299</v>
      </c>
      <c r="K186" s="176" t="s">
        <v>396</v>
      </c>
      <c r="L186" s="24">
        <v>89440</v>
      </c>
      <c r="M186" s="37">
        <f t="shared" si="19"/>
        <v>0</v>
      </c>
      <c r="N186" s="33"/>
      <c r="O186" s="24">
        <v>90630</v>
      </c>
      <c r="P186" s="3">
        <f t="shared" si="20"/>
        <v>1190</v>
      </c>
      <c r="Q186" s="190" t="s">
        <v>545</v>
      </c>
      <c r="R186" s="24">
        <v>90630</v>
      </c>
      <c r="S186" s="3">
        <f t="shared" si="21"/>
        <v>0</v>
      </c>
      <c r="T186" s="45"/>
    </row>
    <row r="187" spans="1:20" ht="30" customHeight="1">
      <c r="A187" s="73"/>
      <c r="B187" s="6" t="s">
        <v>149</v>
      </c>
      <c r="C187" s="67" t="s">
        <v>149</v>
      </c>
      <c r="D187" s="2">
        <v>16691</v>
      </c>
      <c r="E187" s="1">
        <v>17241</v>
      </c>
      <c r="F187" s="21">
        <f t="shared" si="17"/>
        <v>550</v>
      </c>
      <c r="G187" s="63" t="s">
        <v>490</v>
      </c>
      <c r="H187" s="10"/>
      <c r="I187" s="24">
        <v>15617</v>
      </c>
      <c r="J187" s="1">
        <f t="shared" si="22"/>
        <v>-1624</v>
      </c>
      <c r="K187" s="176" t="s">
        <v>455</v>
      </c>
      <c r="L187" s="24">
        <v>15617</v>
      </c>
      <c r="M187" s="37">
        <f t="shared" si="19"/>
        <v>0</v>
      </c>
      <c r="N187" s="33"/>
      <c r="O187" s="24">
        <v>15617</v>
      </c>
      <c r="P187" s="3">
        <f t="shared" si="20"/>
        <v>0</v>
      </c>
      <c r="Q187" s="45"/>
      <c r="R187" s="24">
        <v>15617</v>
      </c>
      <c r="S187" s="3">
        <f t="shared" si="21"/>
        <v>0</v>
      </c>
      <c r="T187" s="45"/>
    </row>
    <row r="188" spans="1:20" ht="30" customHeight="1">
      <c r="A188" s="73"/>
      <c r="B188" s="6" t="s">
        <v>150</v>
      </c>
      <c r="C188" s="67" t="s">
        <v>150</v>
      </c>
      <c r="D188" s="2">
        <v>3611</v>
      </c>
      <c r="E188" s="1">
        <v>3583</v>
      </c>
      <c r="F188" s="21">
        <f t="shared" si="17"/>
        <v>-28</v>
      </c>
      <c r="G188" s="63" t="s">
        <v>491</v>
      </c>
      <c r="H188" s="10"/>
      <c r="I188" s="24">
        <v>3599</v>
      </c>
      <c r="J188" s="1">
        <f t="shared" si="22"/>
        <v>16</v>
      </c>
      <c r="K188" s="167"/>
      <c r="L188" s="24">
        <v>3599</v>
      </c>
      <c r="M188" s="37">
        <f t="shared" si="19"/>
        <v>0</v>
      </c>
      <c r="N188" s="33"/>
      <c r="O188" s="24">
        <v>3599</v>
      </c>
      <c r="P188" s="3">
        <f t="shared" si="20"/>
        <v>0</v>
      </c>
      <c r="Q188" s="45"/>
      <c r="R188" s="24">
        <v>3599</v>
      </c>
      <c r="S188" s="3">
        <f t="shared" si="21"/>
        <v>0</v>
      </c>
      <c r="T188" s="45"/>
    </row>
    <row r="189" spans="1:20" ht="30" customHeight="1">
      <c r="A189" s="73"/>
      <c r="B189" s="6" t="s">
        <v>151</v>
      </c>
      <c r="C189" s="67" t="s">
        <v>151</v>
      </c>
      <c r="D189" s="2">
        <v>29710</v>
      </c>
      <c r="E189" s="1">
        <v>32381</v>
      </c>
      <c r="F189" s="21">
        <f t="shared" si="17"/>
        <v>2671</v>
      </c>
      <c r="G189" s="63" t="s">
        <v>319</v>
      </c>
      <c r="H189" s="10"/>
      <c r="I189" s="24">
        <v>29956</v>
      </c>
      <c r="J189" s="1">
        <f t="shared" si="22"/>
        <v>-2425</v>
      </c>
      <c r="K189" s="176" t="s">
        <v>408</v>
      </c>
      <c r="L189" s="24">
        <v>29956</v>
      </c>
      <c r="M189" s="37">
        <f t="shared" si="19"/>
        <v>0</v>
      </c>
      <c r="N189" s="33"/>
      <c r="O189" s="24">
        <v>29956</v>
      </c>
      <c r="P189" s="3">
        <f t="shared" si="20"/>
        <v>0</v>
      </c>
      <c r="Q189" s="45"/>
      <c r="R189" s="24">
        <v>29956</v>
      </c>
      <c r="S189" s="3">
        <f t="shared" si="21"/>
        <v>0</v>
      </c>
      <c r="T189" s="45"/>
    </row>
    <row r="190" spans="1:20" s="184" customFormat="1" ht="30" customHeight="1">
      <c r="A190" s="73"/>
      <c r="B190" s="15" t="s">
        <v>203</v>
      </c>
      <c r="C190" s="15"/>
      <c r="D190" s="11">
        <f>SUM(D172:D189)</f>
        <v>1111242</v>
      </c>
      <c r="E190" s="11">
        <f>SUM(E172:E189)</f>
        <v>1617265</v>
      </c>
      <c r="F190" s="22">
        <f t="shared" si="17"/>
        <v>506023</v>
      </c>
      <c r="G190" s="66"/>
      <c r="H190" s="13"/>
      <c r="I190" s="19">
        <f>SUM(I172:I189)</f>
        <v>1550959</v>
      </c>
      <c r="J190" s="14">
        <f t="shared" si="22"/>
        <v>-66306</v>
      </c>
      <c r="K190" s="168"/>
      <c r="L190" s="31">
        <f>SUM(L172:L189)</f>
        <v>880724</v>
      </c>
      <c r="M190" s="38">
        <f t="shared" si="19"/>
        <v>-670235</v>
      </c>
      <c r="N190" s="34"/>
      <c r="O190" s="19">
        <f>SUM(O172:O189)</f>
        <v>883106</v>
      </c>
      <c r="P190" s="12">
        <f t="shared" si="20"/>
        <v>2382</v>
      </c>
      <c r="Q190" s="46"/>
      <c r="R190" s="19">
        <f>SUM(R172:R189)</f>
        <v>883106</v>
      </c>
      <c r="S190" s="12">
        <f t="shared" si="21"/>
        <v>0</v>
      </c>
      <c r="T190" s="46"/>
    </row>
    <row r="191" spans="1:20" ht="30" customHeight="1">
      <c r="A191" s="73"/>
      <c r="B191" s="6" t="s">
        <v>152</v>
      </c>
      <c r="C191" s="6"/>
      <c r="D191" s="2">
        <v>353825</v>
      </c>
      <c r="E191" s="1">
        <v>364738</v>
      </c>
      <c r="F191" s="21">
        <f t="shared" si="17"/>
        <v>10913</v>
      </c>
      <c r="G191" s="63" t="s">
        <v>320</v>
      </c>
      <c r="H191" s="10"/>
      <c r="I191" s="24">
        <v>376931</v>
      </c>
      <c r="J191" s="1">
        <f t="shared" si="22"/>
        <v>12193</v>
      </c>
      <c r="K191" s="176" t="s">
        <v>451</v>
      </c>
      <c r="L191" s="30">
        <v>376931</v>
      </c>
      <c r="M191" s="37">
        <f t="shared" si="19"/>
        <v>0</v>
      </c>
      <c r="N191" s="33"/>
      <c r="O191" s="24">
        <v>376931</v>
      </c>
      <c r="P191" s="3">
        <f t="shared" si="20"/>
        <v>0</v>
      </c>
      <c r="Q191" s="45"/>
      <c r="R191" s="24">
        <v>376931</v>
      </c>
      <c r="S191" s="3">
        <f t="shared" si="21"/>
        <v>0</v>
      </c>
      <c r="T191" s="45"/>
    </row>
    <row r="192" spans="1:20" ht="30" customHeight="1">
      <c r="A192" s="73"/>
      <c r="B192" s="6" t="s">
        <v>153</v>
      </c>
      <c r="C192" s="6"/>
      <c r="D192" s="2">
        <v>64147</v>
      </c>
      <c r="E192" s="1">
        <v>53562</v>
      </c>
      <c r="F192" s="21">
        <f t="shared" si="17"/>
        <v>-10585</v>
      </c>
      <c r="G192" s="64" t="s">
        <v>321</v>
      </c>
      <c r="H192" s="10"/>
      <c r="I192" s="24">
        <v>52962</v>
      </c>
      <c r="J192" s="1">
        <f t="shared" si="22"/>
        <v>-600</v>
      </c>
      <c r="K192" s="176" t="s">
        <v>452</v>
      </c>
      <c r="L192" s="30">
        <v>52962</v>
      </c>
      <c r="M192" s="37">
        <f t="shared" si="19"/>
        <v>0</v>
      </c>
      <c r="N192" s="33"/>
      <c r="O192" s="24">
        <v>52962</v>
      </c>
      <c r="P192" s="3">
        <f t="shared" si="20"/>
        <v>0</v>
      </c>
      <c r="Q192" s="45"/>
      <c r="R192" s="24">
        <v>52962</v>
      </c>
      <c r="S192" s="3">
        <f t="shared" si="21"/>
        <v>0</v>
      </c>
      <c r="T192" s="45"/>
    </row>
    <row r="193" spans="1:20" ht="30" customHeight="1">
      <c r="A193" s="73"/>
      <c r="B193" s="6" t="s">
        <v>154</v>
      </c>
      <c r="C193" s="6"/>
      <c r="D193" s="2">
        <v>6866</v>
      </c>
      <c r="E193" s="1">
        <v>3463</v>
      </c>
      <c r="F193" s="21">
        <f t="shared" si="17"/>
        <v>-3403</v>
      </c>
      <c r="G193" s="63" t="s">
        <v>322</v>
      </c>
      <c r="H193" s="10"/>
      <c r="I193" s="24">
        <v>3604</v>
      </c>
      <c r="J193" s="1">
        <f t="shared" si="22"/>
        <v>141</v>
      </c>
      <c r="K193" s="178" t="s">
        <v>464</v>
      </c>
      <c r="L193" s="30">
        <v>3604</v>
      </c>
      <c r="M193" s="37">
        <f t="shared" si="19"/>
        <v>0</v>
      </c>
      <c r="N193" s="33"/>
      <c r="O193" s="24">
        <v>3604</v>
      </c>
      <c r="P193" s="3">
        <f t="shared" si="20"/>
        <v>0</v>
      </c>
      <c r="Q193" s="45"/>
      <c r="R193" s="24">
        <v>3604</v>
      </c>
      <c r="S193" s="3">
        <f t="shared" si="21"/>
        <v>0</v>
      </c>
      <c r="T193" s="45"/>
    </row>
    <row r="194" spans="1:20" s="184" customFormat="1" ht="30" customHeight="1">
      <c r="A194" s="73"/>
      <c r="B194" s="16" t="s">
        <v>204</v>
      </c>
      <c r="C194" s="16"/>
      <c r="D194" s="11">
        <f>SUM(D191:D193)</f>
        <v>424838</v>
      </c>
      <c r="E194" s="11">
        <f>SUM(E191:E193)</f>
        <v>421763</v>
      </c>
      <c r="F194" s="22">
        <f t="shared" si="17"/>
        <v>-3075</v>
      </c>
      <c r="G194" s="66"/>
      <c r="H194" s="13"/>
      <c r="I194" s="19">
        <f>SUM(I191:I193)</f>
        <v>433497</v>
      </c>
      <c r="J194" s="14">
        <f t="shared" si="22"/>
        <v>11734</v>
      </c>
      <c r="K194" s="168"/>
      <c r="L194" s="31">
        <f>SUM(L191:L193)</f>
        <v>433497</v>
      </c>
      <c r="M194" s="38">
        <f t="shared" si="19"/>
        <v>0</v>
      </c>
      <c r="N194" s="34"/>
      <c r="O194" s="19">
        <f>SUM(O191:O193)</f>
        <v>433497</v>
      </c>
      <c r="P194" s="12">
        <f t="shared" si="20"/>
        <v>0</v>
      </c>
      <c r="Q194" s="46"/>
      <c r="R194" s="19">
        <f>SUM(R191:R193)</f>
        <v>433497</v>
      </c>
      <c r="S194" s="12">
        <f t="shared" si="21"/>
        <v>0</v>
      </c>
      <c r="T194" s="46"/>
    </row>
    <row r="195" spans="1:20" ht="30" customHeight="1">
      <c r="A195" s="73"/>
      <c r="B195" s="6" t="s">
        <v>155</v>
      </c>
      <c r="C195" s="67" t="s">
        <v>155</v>
      </c>
      <c r="D195" s="2">
        <v>2355</v>
      </c>
      <c r="E195" s="2">
        <v>4368</v>
      </c>
      <c r="F195" s="21">
        <f t="shared" si="17"/>
        <v>2013</v>
      </c>
      <c r="G195" s="63" t="s">
        <v>323</v>
      </c>
      <c r="H195" s="10"/>
      <c r="I195" s="24">
        <v>4348</v>
      </c>
      <c r="J195" s="1">
        <f t="shared" si="22"/>
        <v>-20</v>
      </c>
      <c r="K195" s="167"/>
      <c r="L195" s="24">
        <v>4348</v>
      </c>
      <c r="M195" s="37">
        <f t="shared" si="19"/>
        <v>0</v>
      </c>
      <c r="N195" s="33"/>
      <c r="O195" s="24">
        <v>4348</v>
      </c>
      <c r="P195" s="3">
        <f t="shared" si="20"/>
        <v>0</v>
      </c>
      <c r="Q195" s="45"/>
      <c r="R195" s="24">
        <v>4348</v>
      </c>
      <c r="S195" s="3">
        <f t="shared" si="21"/>
        <v>0</v>
      </c>
      <c r="T195" s="45"/>
    </row>
    <row r="196" spans="1:20" ht="30" customHeight="1">
      <c r="A196" s="73"/>
      <c r="B196" s="6" t="s">
        <v>156</v>
      </c>
      <c r="C196" s="67" t="s">
        <v>156</v>
      </c>
      <c r="D196" s="2">
        <v>2997</v>
      </c>
      <c r="E196" s="2">
        <v>2997</v>
      </c>
      <c r="F196" s="21">
        <f t="shared" si="17"/>
        <v>0</v>
      </c>
      <c r="G196" s="63" t="s">
        <v>324</v>
      </c>
      <c r="H196" s="10"/>
      <c r="I196" s="24">
        <v>2997</v>
      </c>
      <c r="J196" s="1">
        <f t="shared" si="22"/>
        <v>0</v>
      </c>
      <c r="K196" s="167"/>
      <c r="L196" s="24">
        <v>2997</v>
      </c>
      <c r="M196" s="37">
        <f t="shared" si="19"/>
        <v>0</v>
      </c>
      <c r="N196" s="33"/>
      <c r="O196" s="24">
        <v>2997</v>
      </c>
      <c r="P196" s="3">
        <f t="shared" si="20"/>
        <v>0</v>
      </c>
      <c r="Q196" s="45"/>
      <c r="R196" s="24">
        <v>2997</v>
      </c>
      <c r="S196" s="3">
        <f t="shared" si="21"/>
        <v>0</v>
      </c>
      <c r="T196" s="45"/>
    </row>
    <row r="197" spans="1:20" ht="30" customHeight="1">
      <c r="A197" s="73"/>
      <c r="B197" s="6" t="s">
        <v>157</v>
      </c>
      <c r="C197" s="67" t="s">
        <v>157</v>
      </c>
      <c r="D197" s="2">
        <v>3476</v>
      </c>
      <c r="E197" s="2">
        <v>3278</v>
      </c>
      <c r="F197" s="21">
        <f t="shared" si="17"/>
        <v>-198</v>
      </c>
      <c r="G197" s="63" t="s">
        <v>325</v>
      </c>
      <c r="H197" s="10"/>
      <c r="I197" s="24">
        <v>3174</v>
      </c>
      <c r="J197" s="1">
        <f t="shared" si="22"/>
        <v>-104</v>
      </c>
      <c r="K197" s="176" t="s">
        <v>434</v>
      </c>
      <c r="L197" s="24">
        <v>3174</v>
      </c>
      <c r="M197" s="37">
        <f t="shared" si="19"/>
        <v>0</v>
      </c>
      <c r="N197" s="33"/>
      <c r="O197" s="24">
        <v>3174</v>
      </c>
      <c r="P197" s="3">
        <f t="shared" si="20"/>
        <v>0</v>
      </c>
      <c r="Q197" s="45"/>
      <c r="R197" s="24">
        <v>3174</v>
      </c>
      <c r="S197" s="3">
        <f t="shared" si="21"/>
        <v>0</v>
      </c>
      <c r="T197" s="45"/>
    </row>
    <row r="198" spans="1:20" ht="30" customHeight="1">
      <c r="A198" s="73"/>
      <c r="B198" s="6" t="s">
        <v>158</v>
      </c>
      <c r="C198" s="67" t="s">
        <v>158</v>
      </c>
      <c r="D198" s="2">
        <v>15178</v>
      </c>
      <c r="E198" s="2">
        <v>16648</v>
      </c>
      <c r="F198" s="21">
        <f t="shared" si="17"/>
        <v>1470</v>
      </c>
      <c r="G198" s="63" t="s">
        <v>326</v>
      </c>
      <c r="H198" s="10"/>
      <c r="I198" s="24">
        <v>16505</v>
      </c>
      <c r="J198" s="1">
        <f t="shared" si="22"/>
        <v>-143</v>
      </c>
      <c r="K198" s="176" t="s">
        <v>390</v>
      </c>
      <c r="L198" s="24">
        <v>16505</v>
      </c>
      <c r="M198" s="37">
        <f t="shared" si="19"/>
        <v>0</v>
      </c>
      <c r="N198" s="33"/>
      <c r="O198" s="24">
        <v>16505</v>
      </c>
      <c r="P198" s="3">
        <f t="shared" si="20"/>
        <v>0</v>
      </c>
      <c r="Q198" s="45"/>
      <c r="R198" s="24">
        <v>16505</v>
      </c>
      <c r="S198" s="3">
        <f t="shared" si="21"/>
        <v>0</v>
      </c>
      <c r="T198" s="45"/>
    </row>
    <row r="199" spans="1:20" ht="30" customHeight="1">
      <c r="A199" s="73"/>
      <c r="B199" s="6" t="s">
        <v>159</v>
      </c>
      <c r="C199" s="67" t="s">
        <v>159</v>
      </c>
      <c r="D199" s="2">
        <v>15153</v>
      </c>
      <c r="E199" s="2">
        <v>11703</v>
      </c>
      <c r="F199" s="21">
        <f t="shared" si="17"/>
        <v>-3450</v>
      </c>
      <c r="G199" s="63" t="s">
        <v>327</v>
      </c>
      <c r="H199" s="10"/>
      <c r="I199" s="24">
        <v>11604</v>
      </c>
      <c r="J199" s="1">
        <f t="shared" si="22"/>
        <v>-99</v>
      </c>
      <c r="K199" s="176" t="s">
        <v>435</v>
      </c>
      <c r="L199" s="24">
        <v>11105</v>
      </c>
      <c r="M199" s="37">
        <f t="shared" si="19"/>
        <v>-499</v>
      </c>
      <c r="N199" s="33" t="s">
        <v>525</v>
      </c>
      <c r="O199" s="24">
        <v>11105</v>
      </c>
      <c r="P199" s="3">
        <f t="shared" si="20"/>
        <v>0</v>
      </c>
      <c r="Q199" s="45"/>
      <c r="R199" s="24">
        <v>11105</v>
      </c>
      <c r="S199" s="3">
        <f t="shared" si="21"/>
        <v>0</v>
      </c>
      <c r="T199" s="45"/>
    </row>
    <row r="200" spans="1:20" ht="30" customHeight="1">
      <c r="A200" s="73"/>
      <c r="B200" s="6" t="s">
        <v>160</v>
      </c>
      <c r="C200" s="67" t="s">
        <v>160</v>
      </c>
      <c r="D200" s="2">
        <v>3003</v>
      </c>
      <c r="E200" s="2">
        <v>3194</v>
      </c>
      <c r="F200" s="21">
        <f t="shared" si="17"/>
        <v>191</v>
      </c>
      <c r="G200" s="63" t="s">
        <v>328</v>
      </c>
      <c r="H200" s="10"/>
      <c r="I200" s="24">
        <v>3123</v>
      </c>
      <c r="J200" s="1">
        <f t="shared" si="22"/>
        <v>-71</v>
      </c>
      <c r="K200" s="167"/>
      <c r="L200" s="24">
        <v>3123</v>
      </c>
      <c r="M200" s="37">
        <f t="shared" si="19"/>
        <v>0</v>
      </c>
      <c r="N200" s="33"/>
      <c r="O200" s="24">
        <v>3123</v>
      </c>
      <c r="P200" s="3">
        <f t="shared" ref="P200:P240" si="28">O200-L200</f>
        <v>0</v>
      </c>
      <c r="Q200" s="45"/>
      <c r="R200" s="24">
        <v>3123</v>
      </c>
      <c r="S200" s="3">
        <f t="shared" ref="S200:S240" si="29">R200-O200</f>
        <v>0</v>
      </c>
      <c r="T200" s="45"/>
    </row>
    <row r="201" spans="1:20" ht="30" customHeight="1">
      <c r="A201" s="73"/>
      <c r="B201" s="6" t="s">
        <v>161</v>
      </c>
      <c r="C201" s="67" t="s">
        <v>161</v>
      </c>
      <c r="D201" s="2">
        <v>5002</v>
      </c>
      <c r="E201" s="2">
        <v>5095</v>
      </c>
      <c r="F201" s="21">
        <f t="shared" si="17"/>
        <v>93</v>
      </c>
      <c r="G201" s="63" t="s">
        <v>329</v>
      </c>
      <c r="H201" s="10"/>
      <c r="I201" s="24">
        <v>5095</v>
      </c>
      <c r="J201" s="1">
        <f t="shared" si="22"/>
        <v>0</v>
      </c>
      <c r="K201" s="167"/>
      <c r="L201" s="24">
        <v>5095</v>
      </c>
      <c r="M201" s="37">
        <f t="shared" si="19"/>
        <v>0</v>
      </c>
      <c r="N201" s="33"/>
      <c r="O201" s="24">
        <v>5095</v>
      </c>
      <c r="P201" s="3">
        <f t="shared" si="28"/>
        <v>0</v>
      </c>
      <c r="Q201" s="45"/>
      <c r="R201" s="24">
        <v>5095</v>
      </c>
      <c r="S201" s="3">
        <f t="shared" si="29"/>
        <v>0</v>
      </c>
      <c r="T201" s="45"/>
    </row>
    <row r="202" spans="1:20" ht="30" customHeight="1">
      <c r="A202" s="73"/>
      <c r="B202" s="6" t="s">
        <v>164</v>
      </c>
      <c r="C202" s="67" t="s">
        <v>164</v>
      </c>
      <c r="D202" s="2">
        <v>49349</v>
      </c>
      <c r="E202" s="1">
        <v>58628</v>
      </c>
      <c r="F202" s="21">
        <f t="shared" si="17"/>
        <v>9279</v>
      </c>
      <c r="G202" s="63" t="s">
        <v>330</v>
      </c>
      <c r="H202" s="10"/>
      <c r="I202" s="24">
        <v>67300</v>
      </c>
      <c r="J202" s="1">
        <f t="shared" ref="J202:J203" si="30">I202-E202</f>
        <v>8672</v>
      </c>
      <c r="K202" s="178" t="s">
        <v>519</v>
      </c>
      <c r="L202" s="24">
        <v>67300</v>
      </c>
      <c r="M202" s="37">
        <f t="shared" si="19"/>
        <v>0</v>
      </c>
      <c r="N202" s="33"/>
      <c r="O202" s="24">
        <v>67300</v>
      </c>
      <c r="P202" s="3">
        <f t="shared" si="28"/>
        <v>0</v>
      </c>
      <c r="Q202" s="45"/>
      <c r="R202" s="24">
        <v>67300</v>
      </c>
      <c r="S202" s="3">
        <f t="shared" si="29"/>
        <v>0</v>
      </c>
      <c r="T202" s="45"/>
    </row>
    <row r="203" spans="1:20" ht="30" customHeight="1">
      <c r="A203" s="73"/>
      <c r="B203" s="6" t="s">
        <v>165</v>
      </c>
      <c r="C203" s="67" t="s">
        <v>165</v>
      </c>
      <c r="D203" s="2">
        <v>2781</v>
      </c>
      <c r="E203" s="1">
        <v>3005</v>
      </c>
      <c r="F203" s="21">
        <f t="shared" ref="F203:F240" si="31">E203-D203</f>
        <v>224</v>
      </c>
      <c r="G203" s="64" t="s">
        <v>331</v>
      </c>
      <c r="H203" s="10"/>
      <c r="I203" s="24">
        <v>3005</v>
      </c>
      <c r="J203" s="1">
        <f t="shared" si="30"/>
        <v>0</v>
      </c>
      <c r="K203" s="167"/>
      <c r="L203" s="24">
        <v>3005</v>
      </c>
      <c r="M203" s="37">
        <f t="shared" ref="M203:M239" si="32">L203-I203</f>
        <v>0</v>
      </c>
      <c r="N203" s="33"/>
      <c r="O203" s="24">
        <v>3005</v>
      </c>
      <c r="P203" s="3">
        <f t="shared" si="28"/>
        <v>0</v>
      </c>
      <c r="Q203" s="45"/>
      <c r="R203" s="24">
        <v>3005</v>
      </c>
      <c r="S203" s="3">
        <f t="shared" si="29"/>
        <v>0</v>
      </c>
      <c r="T203" s="45"/>
    </row>
    <row r="204" spans="1:20" s="184" customFormat="1" ht="30" customHeight="1">
      <c r="A204" s="73"/>
      <c r="B204" s="15" t="s">
        <v>220</v>
      </c>
      <c r="C204" s="15"/>
      <c r="D204" s="11">
        <f>SUM(D195:D203)</f>
        <v>99294</v>
      </c>
      <c r="E204" s="11">
        <f>SUM(E195:E203)</f>
        <v>108916</v>
      </c>
      <c r="F204" s="22">
        <f t="shared" si="31"/>
        <v>9622</v>
      </c>
      <c r="G204" s="66"/>
      <c r="H204" s="13"/>
      <c r="I204" s="19">
        <f>SUM(I195:I203)</f>
        <v>117151</v>
      </c>
      <c r="J204" s="14">
        <f t="shared" ref="J204:J239" si="33">I204-E204</f>
        <v>8235</v>
      </c>
      <c r="K204" s="168"/>
      <c r="L204" s="31">
        <f>SUM(L195:L203)</f>
        <v>116652</v>
      </c>
      <c r="M204" s="38">
        <f t="shared" si="32"/>
        <v>-499</v>
      </c>
      <c r="N204" s="34"/>
      <c r="O204" s="19">
        <f>SUM(O195:O203)</f>
        <v>116652</v>
      </c>
      <c r="P204" s="12">
        <f t="shared" si="28"/>
        <v>0</v>
      </c>
      <c r="Q204" s="46"/>
      <c r="R204" s="19">
        <f>SUM(R195:R203)</f>
        <v>116652</v>
      </c>
      <c r="S204" s="12">
        <f t="shared" si="29"/>
        <v>0</v>
      </c>
      <c r="T204" s="46"/>
    </row>
    <row r="205" spans="1:20" ht="30" customHeight="1">
      <c r="A205" s="73"/>
      <c r="B205" s="6" t="s">
        <v>162</v>
      </c>
      <c r="C205" s="6"/>
      <c r="D205" s="2">
        <v>1038</v>
      </c>
      <c r="E205" s="1">
        <v>1038</v>
      </c>
      <c r="F205" s="21">
        <f t="shared" si="31"/>
        <v>0</v>
      </c>
      <c r="G205" s="63" t="s">
        <v>332</v>
      </c>
      <c r="H205" s="10"/>
      <c r="I205" s="24">
        <v>1038</v>
      </c>
      <c r="J205" s="1">
        <f t="shared" si="33"/>
        <v>0</v>
      </c>
      <c r="K205" s="167"/>
      <c r="L205" s="30">
        <v>1038</v>
      </c>
      <c r="M205" s="37">
        <f t="shared" si="32"/>
        <v>0</v>
      </c>
      <c r="N205" s="33"/>
      <c r="O205" s="24">
        <v>1038</v>
      </c>
      <c r="P205" s="3">
        <f t="shared" si="28"/>
        <v>0</v>
      </c>
      <c r="Q205" s="45"/>
      <c r="R205" s="24">
        <v>1038</v>
      </c>
      <c r="S205" s="3">
        <f t="shared" si="29"/>
        <v>0</v>
      </c>
      <c r="T205" s="45"/>
    </row>
    <row r="206" spans="1:20" ht="30" customHeight="1">
      <c r="A206" s="73"/>
      <c r="B206" s="6" t="s">
        <v>163</v>
      </c>
      <c r="C206" s="6"/>
      <c r="D206" s="2">
        <v>108162</v>
      </c>
      <c r="E206" s="1">
        <v>109622</v>
      </c>
      <c r="F206" s="21">
        <f t="shared" si="31"/>
        <v>1460</v>
      </c>
      <c r="G206" s="63" t="s">
        <v>333</v>
      </c>
      <c r="H206" s="10"/>
      <c r="I206" s="24">
        <v>108057</v>
      </c>
      <c r="J206" s="1">
        <f t="shared" si="33"/>
        <v>-1565</v>
      </c>
      <c r="K206" s="176" t="s">
        <v>390</v>
      </c>
      <c r="L206" s="30">
        <v>108057</v>
      </c>
      <c r="M206" s="37">
        <f t="shared" si="32"/>
        <v>0</v>
      </c>
      <c r="N206" s="33"/>
      <c r="O206" s="24">
        <v>108057</v>
      </c>
      <c r="P206" s="3">
        <f t="shared" si="28"/>
        <v>0</v>
      </c>
      <c r="Q206" s="45"/>
      <c r="R206" s="24">
        <v>108057</v>
      </c>
      <c r="S206" s="3">
        <f t="shared" si="29"/>
        <v>0</v>
      </c>
      <c r="T206" s="45"/>
    </row>
    <row r="207" spans="1:20" s="184" customFormat="1" ht="30" customHeight="1">
      <c r="A207" s="73"/>
      <c r="B207" s="16" t="s">
        <v>205</v>
      </c>
      <c r="C207" s="16"/>
      <c r="D207" s="11">
        <f>SUM(D205:D206)</f>
        <v>109200</v>
      </c>
      <c r="E207" s="11">
        <f>SUM(E205:E206)</f>
        <v>110660</v>
      </c>
      <c r="F207" s="23">
        <f t="shared" si="31"/>
        <v>1460</v>
      </c>
      <c r="G207" s="66"/>
      <c r="H207" s="17"/>
      <c r="I207" s="25">
        <f>SUM(I205:I206)</f>
        <v>109095</v>
      </c>
      <c r="J207" s="11">
        <f t="shared" si="33"/>
        <v>-1565</v>
      </c>
      <c r="K207" s="168"/>
      <c r="L207" s="32">
        <f>SUM(L205:L206)</f>
        <v>109095</v>
      </c>
      <c r="M207" s="40">
        <f t="shared" si="32"/>
        <v>0</v>
      </c>
      <c r="N207" s="35"/>
      <c r="O207" s="25">
        <f>SUM(O205:O206)</f>
        <v>109095</v>
      </c>
      <c r="P207" s="41">
        <f t="shared" si="28"/>
        <v>0</v>
      </c>
      <c r="Q207" s="47"/>
      <c r="R207" s="25">
        <f>SUM(R205:R206)</f>
        <v>109095</v>
      </c>
      <c r="S207" s="41">
        <f t="shared" si="29"/>
        <v>0</v>
      </c>
      <c r="T207" s="47"/>
    </row>
    <row r="208" spans="1:20" ht="30" customHeight="1">
      <c r="A208" s="73"/>
      <c r="B208" s="6" t="s">
        <v>166</v>
      </c>
      <c r="C208" s="6"/>
      <c r="D208" s="2">
        <v>11376</v>
      </c>
      <c r="E208" s="1">
        <v>11776</v>
      </c>
      <c r="F208" s="21">
        <f t="shared" si="31"/>
        <v>400</v>
      </c>
      <c r="G208" s="64" t="s">
        <v>492</v>
      </c>
      <c r="H208" s="10"/>
      <c r="I208" s="24">
        <v>11676</v>
      </c>
      <c r="J208" s="1">
        <f t="shared" si="33"/>
        <v>-100</v>
      </c>
      <c r="K208" s="167"/>
      <c r="L208" s="30">
        <v>11676</v>
      </c>
      <c r="M208" s="37">
        <f t="shared" si="32"/>
        <v>0</v>
      </c>
      <c r="N208" s="33"/>
      <c r="O208" s="24">
        <v>11676</v>
      </c>
      <c r="P208" s="3">
        <f t="shared" si="28"/>
        <v>0</v>
      </c>
      <c r="Q208" s="45"/>
      <c r="R208" s="24">
        <v>11676</v>
      </c>
      <c r="S208" s="3">
        <f t="shared" si="29"/>
        <v>0</v>
      </c>
      <c r="T208" s="45"/>
    </row>
    <row r="209" spans="1:20" ht="30" customHeight="1">
      <c r="A209" s="73"/>
      <c r="B209" s="6" t="s">
        <v>167</v>
      </c>
      <c r="C209" s="6"/>
      <c r="D209" s="2">
        <v>6556</v>
      </c>
      <c r="E209" s="1">
        <v>5520</v>
      </c>
      <c r="F209" s="21">
        <f t="shared" si="31"/>
        <v>-1036</v>
      </c>
      <c r="G209" s="64" t="s">
        <v>493</v>
      </c>
      <c r="H209" s="10"/>
      <c r="I209" s="24">
        <v>4824</v>
      </c>
      <c r="J209" s="1">
        <f t="shared" si="33"/>
        <v>-696</v>
      </c>
      <c r="K209" s="176" t="s">
        <v>465</v>
      </c>
      <c r="L209" s="30">
        <v>4494</v>
      </c>
      <c r="M209" s="37">
        <f t="shared" si="32"/>
        <v>-330</v>
      </c>
      <c r="N209" s="33" t="s">
        <v>535</v>
      </c>
      <c r="O209" s="24">
        <v>4494</v>
      </c>
      <c r="P209" s="3">
        <f t="shared" si="28"/>
        <v>0</v>
      </c>
      <c r="Q209" s="45"/>
      <c r="R209" s="24">
        <v>4494</v>
      </c>
      <c r="S209" s="3">
        <f t="shared" si="29"/>
        <v>0</v>
      </c>
      <c r="T209" s="45"/>
    </row>
    <row r="210" spans="1:20" ht="30" customHeight="1">
      <c r="A210" s="73"/>
      <c r="B210" s="6" t="s">
        <v>168</v>
      </c>
      <c r="C210" s="6"/>
      <c r="D210" s="2">
        <v>293108</v>
      </c>
      <c r="E210" s="1">
        <v>94649</v>
      </c>
      <c r="F210" s="21">
        <f t="shared" si="31"/>
        <v>-198459</v>
      </c>
      <c r="G210" s="64" t="s">
        <v>494</v>
      </c>
      <c r="H210" s="10"/>
      <c r="I210" s="24">
        <v>84481</v>
      </c>
      <c r="J210" s="1">
        <f t="shared" si="33"/>
        <v>-10168</v>
      </c>
      <c r="K210" s="176" t="s">
        <v>390</v>
      </c>
      <c r="L210" s="30">
        <v>83089</v>
      </c>
      <c r="M210" s="37">
        <f t="shared" si="32"/>
        <v>-1392</v>
      </c>
      <c r="N210" s="33" t="s">
        <v>523</v>
      </c>
      <c r="O210" s="24">
        <v>83089</v>
      </c>
      <c r="P210" s="3">
        <f t="shared" si="28"/>
        <v>0</v>
      </c>
      <c r="Q210" s="45"/>
      <c r="R210" s="24">
        <v>83089</v>
      </c>
      <c r="S210" s="3">
        <f t="shared" si="29"/>
        <v>0</v>
      </c>
      <c r="T210" s="45"/>
    </row>
    <row r="211" spans="1:20" s="184" customFormat="1" ht="30" customHeight="1">
      <c r="A211" s="73"/>
      <c r="B211" s="16" t="s">
        <v>206</v>
      </c>
      <c r="C211" s="16"/>
      <c r="D211" s="11">
        <f>SUM(D208:D210)</f>
        <v>311040</v>
      </c>
      <c r="E211" s="11">
        <f>SUM(E208:E210)</f>
        <v>111945</v>
      </c>
      <c r="F211" s="22">
        <f t="shared" si="31"/>
        <v>-199095</v>
      </c>
      <c r="G211" s="66"/>
      <c r="H211" s="13"/>
      <c r="I211" s="19">
        <f>SUM(I208:I210)</f>
        <v>100981</v>
      </c>
      <c r="J211" s="14">
        <f t="shared" si="33"/>
        <v>-10964</v>
      </c>
      <c r="K211" s="168"/>
      <c r="L211" s="31">
        <f>SUM(L208:L210)</f>
        <v>99259</v>
      </c>
      <c r="M211" s="38">
        <f t="shared" si="32"/>
        <v>-1722</v>
      </c>
      <c r="N211" s="34"/>
      <c r="O211" s="19">
        <f>SUM(O208:O210)</f>
        <v>99259</v>
      </c>
      <c r="P211" s="12">
        <f t="shared" si="28"/>
        <v>0</v>
      </c>
      <c r="Q211" s="46"/>
      <c r="R211" s="19">
        <f>SUM(R208:R210)</f>
        <v>99259</v>
      </c>
      <c r="S211" s="12">
        <f t="shared" si="29"/>
        <v>0</v>
      </c>
      <c r="T211" s="46"/>
    </row>
    <row r="212" spans="1:20" ht="30" customHeight="1">
      <c r="A212" s="73"/>
      <c r="B212" s="6" t="s">
        <v>169</v>
      </c>
      <c r="C212" s="6"/>
      <c r="D212" s="2">
        <v>41851</v>
      </c>
      <c r="E212" s="1">
        <f>2296+40314</f>
        <v>42610</v>
      </c>
      <c r="F212" s="21">
        <f t="shared" si="31"/>
        <v>759</v>
      </c>
      <c r="G212" s="63" t="s">
        <v>334</v>
      </c>
      <c r="H212" s="10"/>
      <c r="I212" s="24">
        <v>42479</v>
      </c>
      <c r="J212" s="1">
        <f t="shared" si="33"/>
        <v>-131</v>
      </c>
      <c r="K212" s="176" t="s">
        <v>466</v>
      </c>
      <c r="L212" s="30">
        <v>42479</v>
      </c>
      <c r="M212" s="37">
        <f t="shared" si="32"/>
        <v>0</v>
      </c>
      <c r="N212" s="33"/>
      <c r="O212" s="24">
        <v>42479</v>
      </c>
      <c r="P212" s="3">
        <f t="shared" si="28"/>
        <v>0</v>
      </c>
      <c r="Q212" s="45"/>
      <c r="R212" s="24">
        <v>42479</v>
      </c>
      <c r="S212" s="3">
        <f t="shared" si="29"/>
        <v>0</v>
      </c>
      <c r="T212" s="45"/>
    </row>
    <row r="213" spans="1:20" ht="30" customHeight="1">
      <c r="A213" s="73"/>
      <c r="B213" s="6" t="s">
        <v>448</v>
      </c>
      <c r="C213" s="6"/>
      <c r="D213" s="2">
        <v>38478</v>
      </c>
      <c r="E213" s="1">
        <v>44782</v>
      </c>
      <c r="F213" s="21">
        <f t="shared" si="31"/>
        <v>6304</v>
      </c>
      <c r="G213" s="63" t="s">
        <v>335</v>
      </c>
      <c r="H213" s="10"/>
      <c r="I213" s="24">
        <v>37238</v>
      </c>
      <c r="J213" s="1">
        <f t="shared" si="33"/>
        <v>-7544</v>
      </c>
      <c r="K213" s="178" t="s">
        <v>508</v>
      </c>
      <c r="L213" s="30">
        <v>37238</v>
      </c>
      <c r="M213" s="37">
        <f t="shared" si="32"/>
        <v>0</v>
      </c>
      <c r="N213" s="33"/>
      <c r="O213" s="24">
        <v>37238</v>
      </c>
      <c r="P213" s="3">
        <f t="shared" si="28"/>
        <v>0</v>
      </c>
      <c r="Q213" s="45"/>
      <c r="R213" s="24">
        <v>37238</v>
      </c>
      <c r="S213" s="3">
        <f t="shared" si="29"/>
        <v>0</v>
      </c>
      <c r="T213" s="45"/>
    </row>
    <row r="214" spans="1:20" s="184" customFormat="1" ht="30" customHeight="1">
      <c r="A214" s="74"/>
      <c r="B214" s="16" t="s">
        <v>170</v>
      </c>
      <c r="C214" s="16"/>
      <c r="D214" s="11">
        <f>SUM(D212:D213)</f>
        <v>80329</v>
      </c>
      <c r="E214" s="11">
        <f>SUM(E212:E213)</f>
        <v>87392</v>
      </c>
      <c r="F214" s="12">
        <f t="shared" si="31"/>
        <v>7063</v>
      </c>
      <c r="G214" s="61"/>
      <c r="H214" s="13"/>
      <c r="I214" s="19">
        <f>SUM(I212:I213)</f>
        <v>79717</v>
      </c>
      <c r="J214" s="14">
        <f t="shared" si="33"/>
        <v>-7675</v>
      </c>
      <c r="K214" s="168"/>
      <c r="L214" s="31">
        <f>SUM(L212:L213)</f>
        <v>79717</v>
      </c>
      <c r="M214" s="38">
        <f t="shared" si="32"/>
        <v>0</v>
      </c>
      <c r="N214" s="34"/>
      <c r="O214" s="19">
        <f>SUM(O212:O213)</f>
        <v>79717</v>
      </c>
      <c r="P214" s="12">
        <f t="shared" si="28"/>
        <v>0</v>
      </c>
      <c r="Q214" s="46"/>
      <c r="R214" s="19">
        <f>SUM(R212:R213)</f>
        <v>79717</v>
      </c>
      <c r="S214" s="12">
        <f t="shared" si="29"/>
        <v>0</v>
      </c>
      <c r="T214" s="46"/>
    </row>
    <row r="215" spans="1:20" ht="30" customHeight="1">
      <c r="A215" s="130" t="s">
        <v>194</v>
      </c>
      <c r="B215" s="130"/>
      <c r="C215" s="131"/>
      <c r="D215" s="110">
        <f>D190+D194+D204+D207+D211+D214</f>
        <v>2135943</v>
      </c>
      <c r="E215" s="110">
        <f>E190+E194+E204+E207+E211+E214</f>
        <v>2457941</v>
      </c>
      <c r="F215" s="111">
        <f t="shared" si="31"/>
        <v>321998</v>
      </c>
      <c r="G215" s="112"/>
      <c r="H215" s="113"/>
      <c r="I215" s="114">
        <f>I190+I194+I204+I207+I211+I214</f>
        <v>2391400</v>
      </c>
      <c r="J215" s="115">
        <f t="shared" si="33"/>
        <v>-66541</v>
      </c>
      <c r="K215" s="169"/>
      <c r="L215" s="116">
        <f>L190+L194+L204+L207+L211+L214</f>
        <v>1718944</v>
      </c>
      <c r="M215" s="117">
        <f t="shared" si="32"/>
        <v>-672456</v>
      </c>
      <c r="N215" s="118"/>
      <c r="O215" s="114">
        <f>O190+O194+O204+O207+O211+O214</f>
        <v>1721326</v>
      </c>
      <c r="P215" s="111">
        <f t="shared" si="28"/>
        <v>2382</v>
      </c>
      <c r="Q215" s="119"/>
      <c r="R215" s="114">
        <f>R190+R194+R204+R207+R211+R214</f>
        <v>1721326</v>
      </c>
      <c r="S215" s="111">
        <f t="shared" si="29"/>
        <v>0</v>
      </c>
      <c r="T215" s="119"/>
    </row>
    <row r="216" spans="1:20" ht="30" customHeight="1">
      <c r="A216" s="73" t="s">
        <v>195</v>
      </c>
      <c r="B216" s="181" t="s">
        <v>171</v>
      </c>
      <c r="C216" s="6"/>
      <c r="D216" s="2">
        <v>182177</v>
      </c>
      <c r="E216" s="1">
        <v>179417</v>
      </c>
      <c r="F216" s="3">
        <f t="shared" si="31"/>
        <v>-2760</v>
      </c>
      <c r="G216" s="106" t="s">
        <v>377</v>
      </c>
      <c r="H216" s="10"/>
      <c r="I216" s="27">
        <v>179370</v>
      </c>
      <c r="J216" s="1">
        <f t="shared" si="33"/>
        <v>-47</v>
      </c>
      <c r="K216" s="167"/>
      <c r="L216" s="30">
        <v>179370</v>
      </c>
      <c r="M216" s="37">
        <f t="shared" si="32"/>
        <v>0</v>
      </c>
      <c r="N216" s="33"/>
      <c r="O216" s="24">
        <v>179370</v>
      </c>
      <c r="P216" s="3">
        <f t="shared" si="28"/>
        <v>0</v>
      </c>
      <c r="Q216" s="45"/>
      <c r="R216" s="24">
        <v>179370</v>
      </c>
      <c r="S216" s="3">
        <f t="shared" si="29"/>
        <v>0</v>
      </c>
      <c r="T216" s="45"/>
    </row>
    <row r="217" spans="1:20" ht="30" customHeight="1">
      <c r="A217" s="73"/>
      <c r="B217" s="181" t="s">
        <v>172</v>
      </c>
      <c r="C217" s="6"/>
      <c r="D217" s="2">
        <v>12521</v>
      </c>
      <c r="E217" s="1">
        <v>22094</v>
      </c>
      <c r="F217" s="3">
        <f t="shared" si="31"/>
        <v>9573</v>
      </c>
      <c r="G217" s="60" t="s">
        <v>378</v>
      </c>
      <c r="H217" s="10"/>
      <c r="I217" s="27">
        <v>21983</v>
      </c>
      <c r="J217" s="1">
        <f t="shared" si="33"/>
        <v>-111</v>
      </c>
      <c r="K217" s="176" t="s">
        <v>463</v>
      </c>
      <c r="L217" s="30">
        <v>21983</v>
      </c>
      <c r="M217" s="37">
        <f t="shared" si="32"/>
        <v>0</v>
      </c>
      <c r="N217" s="33"/>
      <c r="O217" s="24">
        <v>21819</v>
      </c>
      <c r="P217" s="3">
        <f t="shared" si="28"/>
        <v>-164</v>
      </c>
      <c r="Q217" s="45"/>
      <c r="R217" s="24">
        <v>21819</v>
      </c>
      <c r="S217" s="3">
        <f t="shared" si="29"/>
        <v>0</v>
      </c>
      <c r="T217" s="45"/>
    </row>
    <row r="218" spans="1:20" ht="30" customHeight="1">
      <c r="A218" s="73"/>
      <c r="B218" s="181" t="s">
        <v>173</v>
      </c>
      <c r="C218" s="6"/>
      <c r="D218" s="7">
        <v>632</v>
      </c>
      <c r="E218" s="75">
        <v>680</v>
      </c>
      <c r="F218" s="3">
        <f t="shared" si="31"/>
        <v>48</v>
      </c>
      <c r="G218" s="60" t="s">
        <v>379</v>
      </c>
      <c r="H218" s="10"/>
      <c r="I218" s="27">
        <v>680</v>
      </c>
      <c r="J218" s="1">
        <f t="shared" si="33"/>
        <v>0</v>
      </c>
      <c r="K218" s="167"/>
      <c r="L218" s="30">
        <v>680</v>
      </c>
      <c r="M218" s="37">
        <f t="shared" si="32"/>
        <v>0</v>
      </c>
      <c r="N218" s="33"/>
      <c r="O218" s="24">
        <v>680</v>
      </c>
      <c r="P218" s="3">
        <f t="shared" si="28"/>
        <v>0</v>
      </c>
      <c r="Q218" s="43"/>
      <c r="R218" s="24">
        <v>680</v>
      </c>
      <c r="S218" s="3">
        <f t="shared" si="29"/>
        <v>0</v>
      </c>
      <c r="T218" s="43"/>
    </row>
    <row r="219" spans="1:20" s="184" customFormat="1" ht="30" customHeight="1">
      <c r="A219" s="74"/>
      <c r="B219" s="16" t="s">
        <v>174</v>
      </c>
      <c r="C219" s="16"/>
      <c r="D219" s="11">
        <f>SUM(D216:D218)</f>
        <v>195330</v>
      </c>
      <c r="E219" s="11">
        <f>SUM(E216:E218)</f>
        <v>202191</v>
      </c>
      <c r="F219" s="12">
        <f t="shared" si="31"/>
        <v>6861</v>
      </c>
      <c r="G219" s="61"/>
      <c r="H219" s="13"/>
      <c r="I219" s="19">
        <f>SUM(I216:I218)</f>
        <v>202033</v>
      </c>
      <c r="J219" s="14">
        <f t="shared" si="33"/>
        <v>-158</v>
      </c>
      <c r="K219" s="168"/>
      <c r="L219" s="31">
        <f>SUM(L216:L218)</f>
        <v>202033</v>
      </c>
      <c r="M219" s="38">
        <f t="shared" si="32"/>
        <v>0</v>
      </c>
      <c r="N219" s="34"/>
      <c r="O219" s="19">
        <f>SUM(O216:O218)</f>
        <v>201869</v>
      </c>
      <c r="P219" s="12">
        <f t="shared" si="28"/>
        <v>-164</v>
      </c>
      <c r="Q219" s="44"/>
      <c r="R219" s="19">
        <f>SUM(R216:R218)</f>
        <v>201869</v>
      </c>
      <c r="S219" s="12">
        <f t="shared" si="29"/>
        <v>0</v>
      </c>
      <c r="T219" s="44"/>
    </row>
    <row r="220" spans="1:20" ht="30" customHeight="1">
      <c r="A220" s="130" t="s">
        <v>175</v>
      </c>
      <c r="B220" s="130"/>
      <c r="C220" s="131"/>
      <c r="D220" s="110">
        <f>D219</f>
        <v>195330</v>
      </c>
      <c r="E220" s="110">
        <f>E219</f>
        <v>202191</v>
      </c>
      <c r="F220" s="111">
        <f t="shared" si="31"/>
        <v>6861</v>
      </c>
      <c r="G220" s="112"/>
      <c r="H220" s="113"/>
      <c r="I220" s="114">
        <f>SUM(I219)</f>
        <v>202033</v>
      </c>
      <c r="J220" s="115">
        <f t="shared" si="33"/>
        <v>-158</v>
      </c>
      <c r="K220" s="169"/>
      <c r="L220" s="116">
        <f>SUM(L219)</f>
        <v>202033</v>
      </c>
      <c r="M220" s="117">
        <f t="shared" si="32"/>
        <v>0</v>
      </c>
      <c r="N220" s="118"/>
      <c r="O220" s="114">
        <f>SUM(O219)</f>
        <v>201869</v>
      </c>
      <c r="P220" s="111">
        <f t="shared" si="28"/>
        <v>-164</v>
      </c>
      <c r="Q220" s="144"/>
      <c r="R220" s="114">
        <f>SUM(R219)</f>
        <v>201869</v>
      </c>
      <c r="S220" s="111">
        <f t="shared" si="29"/>
        <v>0</v>
      </c>
      <c r="T220" s="144"/>
    </row>
    <row r="221" spans="1:20" ht="30" customHeight="1">
      <c r="A221" s="73" t="s">
        <v>200</v>
      </c>
      <c r="B221" s="132" t="s">
        <v>176</v>
      </c>
      <c r="C221" s="132"/>
      <c r="D221" s="133">
        <v>1685</v>
      </c>
      <c r="E221" s="133">
        <v>1689</v>
      </c>
      <c r="F221" s="135">
        <f t="shared" si="31"/>
        <v>4</v>
      </c>
      <c r="G221" s="136"/>
      <c r="H221" s="137"/>
      <c r="I221" s="138">
        <v>1689</v>
      </c>
      <c r="J221" s="139">
        <f t="shared" si="33"/>
        <v>0</v>
      </c>
      <c r="K221" s="171"/>
      <c r="L221" s="140">
        <v>1689</v>
      </c>
      <c r="M221" s="141">
        <f t="shared" si="32"/>
        <v>0</v>
      </c>
      <c r="N221" s="142"/>
      <c r="O221" s="138">
        <v>1689</v>
      </c>
      <c r="P221" s="135">
        <f t="shared" si="28"/>
        <v>0</v>
      </c>
      <c r="Q221" s="145"/>
      <c r="R221" s="138">
        <v>1689</v>
      </c>
      <c r="S221" s="135">
        <f t="shared" si="29"/>
        <v>0</v>
      </c>
      <c r="T221" s="145"/>
    </row>
    <row r="222" spans="1:20" ht="30" customHeight="1">
      <c r="A222" s="130" t="s">
        <v>201</v>
      </c>
      <c r="B222" s="130"/>
      <c r="C222" s="131"/>
      <c r="D222" s="110">
        <f>D221</f>
        <v>1685</v>
      </c>
      <c r="E222" s="110">
        <f>E221</f>
        <v>1689</v>
      </c>
      <c r="F222" s="111">
        <f t="shared" si="31"/>
        <v>4</v>
      </c>
      <c r="G222" s="112"/>
      <c r="H222" s="113"/>
      <c r="I222" s="114">
        <f>SUM(I221)</f>
        <v>1689</v>
      </c>
      <c r="J222" s="115">
        <f t="shared" si="33"/>
        <v>0</v>
      </c>
      <c r="K222" s="169"/>
      <c r="L222" s="116">
        <f>SUM(L221)</f>
        <v>1689</v>
      </c>
      <c r="M222" s="117">
        <f t="shared" si="32"/>
        <v>0</v>
      </c>
      <c r="N222" s="118"/>
      <c r="O222" s="114">
        <f>SUM(O221)</f>
        <v>1689</v>
      </c>
      <c r="P222" s="111">
        <f t="shared" si="28"/>
        <v>0</v>
      </c>
      <c r="Q222" s="144"/>
      <c r="R222" s="114">
        <f>SUM(R221)</f>
        <v>1689</v>
      </c>
      <c r="S222" s="111">
        <f t="shared" si="29"/>
        <v>0</v>
      </c>
      <c r="T222" s="144"/>
    </row>
    <row r="223" spans="1:20" ht="30" customHeight="1">
      <c r="A223" s="83" t="s">
        <v>197</v>
      </c>
      <c r="B223" s="6" t="s">
        <v>177</v>
      </c>
      <c r="C223" s="67" t="s">
        <v>177</v>
      </c>
      <c r="D223" s="2">
        <v>1196163</v>
      </c>
      <c r="E223" s="1">
        <v>1235763</v>
      </c>
      <c r="F223" s="3">
        <f t="shared" si="31"/>
        <v>39600</v>
      </c>
      <c r="G223" s="106" t="s">
        <v>274</v>
      </c>
      <c r="H223" s="10"/>
      <c r="I223" s="24">
        <v>1235763</v>
      </c>
      <c r="J223" s="1">
        <f t="shared" si="33"/>
        <v>0</v>
      </c>
      <c r="K223" s="167"/>
      <c r="L223" s="30">
        <v>1235763</v>
      </c>
      <c r="M223" s="37">
        <f t="shared" si="32"/>
        <v>0</v>
      </c>
      <c r="N223" s="33"/>
      <c r="O223" s="24">
        <v>1235763</v>
      </c>
      <c r="P223" s="3">
        <f t="shared" si="28"/>
        <v>0</v>
      </c>
      <c r="Q223" s="43"/>
      <c r="R223" s="24">
        <v>1235763</v>
      </c>
      <c r="S223" s="3">
        <f t="shared" si="29"/>
        <v>0</v>
      </c>
      <c r="T223" s="43"/>
    </row>
    <row r="224" spans="1:20" ht="30" customHeight="1">
      <c r="A224" s="83"/>
      <c r="B224" s="6" t="s">
        <v>178</v>
      </c>
      <c r="C224" s="67" t="s">
        <v>178</v>
      </c>
      <c r="D224" s="2">
        <v>69409</v>
      </c>
      <c r="E224" s="1">
        <v>56830</v>
      </c>
      <c r="F224" s="3">
        <f t="shared" si="31"/>
        <v>-12579</v>
      </c>
      <c r="G224" s="60" t="s">
        <v>275</v>
      </c>
      <c r="H224" s="10"/>
      <c r="I224" s="24">
        <v>56830</v>
      </c>
      <c r="J224" s="1">
        <f t="shared" si="33"/>
        <v>0</v>
      </c>
      <c r="K224" s="167"/>
      <c r="L224" s="30">
        <v>56830</v>
      </c>
      <c r="M224" s="37">
        <f t="shared" si="32"/>
        <v>0</v>
      </c>
      <c r="N224" s="33"/>
      <c r="O224" s="24">
        <v>56830</v>
      </c>
      <c r="P224" s="3">
        <f t="shared" si="28"/>
        <v>0</v>
      </c>
      <c r="Q224" s="43"/>
      <c r="R224" s="24">
        <v>56830</v>
      </c>
      <c r="S224" s="3">
        <f t="shared" si="29"/>
        <v>0</v>
      </c>
      <c r="T224" s="43"/>
    </row>
    <row r="225" spans="1:20" ht="30" customHeight="1">
      <c r="A225" s="83"/>
      <c r="B225" s="6" t="s">
        <v>179</v>
      </c>
      <c r="C225" s="67" t="s">
        <v>179</v>
      </c>
      <c r="D225" s="49">
        <v>1237</v>
      </c>
      <c r="E225" s="1">
        <v>2074</v>
      </c>
      <c r="F225" s="3">
        <f t="shared" si="31"/>
        <v>837</v>
      </c>
      <c r="G225" s="60" t="s">
        <v>276</v>
      </c>
      <c r="H225" s="10"/>
      <c r="I225" s="24">
        <v>2074</v>
      </c>
      <c r="J225" s="1">
        <f t="shared" si="33"/>
        <v>0</v>
      </c>
      <c r="K225" s="167"/>
      <c r="L225" s="30">
        <v>2074</v>
      </c>
      <c r="M225" s="37">
        <f t="shared" si="32"/>
        <v>0</v>
      </c>
      <c r="N225" s="33"/>
      <c r="O225" s="24">
        <v>2074</v>
      </c>
      <c r="P225" s="3">
        <f t="shared" si="28"/>
        <v>0</v>
      </c>
      <c r="Q225" s="43"/>
      <c r="R225" s="24">
        <v>2074</v>
      </c>
      <c r="S225" s="3">
        <f t="shared" si="29"/>
        <v>0</v>
      </c>
      <c r="T225" s="43"/>
    </row>
    <row r="226" spans="1:20" ht="30" customHeight="1">
      <c r="A226" s="83"/>
      <c r="B226" s="6" t="s">
        <v>180</v>
      </c>
      <c r="C226" s="67" t="s">
        <v>180</v>
      </c>
      <c r="D226" s="49">
        <v>37</v>
      </c>
      <c r="E226" s="75">
        <v>79</v>
      </c>
      <c r="F226" s="3">
        <f t="shared" si="31"/>
        <v>42</v>
      </c>
      <c r="G226" s="60" t="s">
        <v>277</v>
      </c>
      <c r="H226" s="10"/>
      <c r="I226" s="24">
        <v>79</v>
      </c>
      <c r="J226" s="1">
        <f t="shared" si="33"/>
        <v>0</v>
      </c>
      <c r="K226" s="167"/>
      <c r="L226" s="30">
        <v>79</v>
      </c>
      <c r="M226" s="37">
        <f t="shared" si="32"/>
        <v>0</v>
      </c>
      <c r="N226" s="33"/>
      <c r="O226" s="24">
        <v>79</v>
      </c>
      <c r="P226" s="3">
        <f t="shared" si="28"/>
        <v>0</v>
      </c>
      <c r="Q226" s="43"/>
      <c r="R226" s="24">
        <v>79</v>
      </c>
      <c r="S226" s="3">
        <f t="shared" si="29"/>
        <v>0</v>
      </c>
      <c r="T226" s="43"/>
    </row>
    <row r="227" spans="1:20" ht="30" customHeight="1">
      <c r="A227" s="83"/>
      <c r="B227" s="6" t="s">
        <v>181</v>
      </c>
      <c r="C227" s="67" t="s">
        <v>181</v>
      </c>
      <c r="D227" s="49">
        <v>401</v>
      </c>
      <c r="E227" s="75">
        <v>877</v>
      </c>
      <c r="F227" s="3">
        <f t="shared" si="31"/>
        <v>476</v>
      </c>
      <c r="G227" s="60" t="s">
        <v>278</v>
      </c>
      <c r="H227" s="10"/>
      <c r="I227" s="24">
        <v>877</v>
      </c>
      <c r="J227" s="1">
        <f t="shared" si="33"/>
        <v>0</v>
      </c>
      <c r="K227" s="167"/>
      <c r="L227" s="30">
        <v>877</v>
      </c>
      <c r="M227" s="37">
        <f t="shared" si="32"/>
        <v>0</v>
      </c>
      <c r="N227" s="33"/>
      <c r="O227" s="24">
        <v>877</v>
      </c>
      <c r="P227" s="3">
        <f t="shared" si="28"/>
        <v>0</v>
      </c>
      <c r="Q227" s="43"/>
      <c r="R227" s="24">
        <v>877</v>
      </c>
      <c r="S227" s="3">
        <f t="shared" si="29"/>
        <v>0</v>
      </c>
      <c r="T227" s="43"/>
    </row>
    <row r="228" spans="1:20" ht="30" customHeight="1">
      <c r="A228" s="83"/>
      <c r="B228" s="6" t="s">
        <v>182</v>
      </c>
      <c r="C228" s="67" t="s">
        <v>182</v>
      </c>
      <c r="D228" s="49">
        <v>1</v>
      </c>
      <c r="E228" s="75">
        <v>1</v>
      </c>
      <c r="F228" s="3">
        <f t="shared" si="31"/>
        <v>0</v>
      </c>
      <c r="G228" s="60" t="s">
        <v>279</v>
      </c>
      <c r="H228" s="10"/>
      <c r="I228" s="24">
        <v>1</v>
      </c>
      <c r="J228" s="1">
        <f t="shared" si="33"/>
        <v>0</v>
      </c>
      <c r="K228" s="167"/>
      <c r="L228" s="30">
        <v>1</v>
      </c>
      <c r="M228" s="37">
        <f t="shared" si="32"/>
        <v>0</v>
      </c>
      <c r="N228" s="33"/>
      <c r="O228" s="24">
        <v>1</v>
      </c>
      <c r="P228" s="3">
        <f t="shared" si="28"/>
        <v>0</v>
      </c>
      <c r="Q228" s="43"/>
      <c r="R228" s="24">
        <v>1</v>
      </c>
      <c r="S228" s="3">
        <f t="shared" si="29"/>
        <v>0</v>
      </c>
      <c r="T228" s="43"/>
    </row>
    <row r="229" spans="1:20" ht="30" customHeight="1">
      <c r="A229" s="83"/>
      <c r="B229" s="6" t="s">
        <v>410</v>
      </c>
      <c r="C229" s="67" t="s">
        <v>423</v>
      </c>
      <c r="D229" s="49">
        <v>0</v>
      </c>
      <c r="E229" s="1">
        <v>2643</v>
      </c>
      <c r="F229" s="3">
        <f t="shared" si="31"/>
        <v>2643</v>
      </c>
      <c r="G229" s="60" t="s">
        <v>411</v>
      </c>
      <c r="H229" s="10"/>
      <c r="I229" s="24">
        <v>3290</v>
      </c>
      <c r="J229" s="1">
        <f t="shared" si="33"/>
        <v>647</v>
      </c>
      <c r="K229" s="167"/>
      <c r="L229" s="30">
        <v>3340</v>
      </c>
      <c r="M229" s="37">
        <f t="shared" si="32"/>
        <v>50</v>
      </c>
      <c r="N229" s="33" t="s">
        <v>526</v>
      </c>
      <c r="O229" s="24">
        <v>3340</v>
      </c>
      <c r="P229" s="3">
        <f t="shared" si="28"/>
        <v>0</v>
      </c>
      <c r="Q229" s="43"/>
      <c r="R229" s="24">
        <v>3340</v>
      </c>
      <c r="S229" s="3">
        <f t="shared" si="29"/>
        <v>0</v>
      </c>
      <c r="T229" s="43"/>
    </row>
    <row r="230" spans="1:20" ht="30" customHeight="1">
      <c r="A230" s="84"/>
      <c r="B230" s="6" t="s">
        <v>183</v>
      </c>
      <c r="C230" s="67" t="s">
        <v>183</v>
      </c>
      <c r="D230" s="49">
        <v>30000</v>
      </c>
      <c r="E230" s="1">
        <v>30000</v>
      </c>
      <c r="F230" s="3">
        <f t="shared" si="31"/>
        <v>0</v>
      </c>
      <c r="G230" s="60" t="s">
        <v>183</v>
      </c>
      <c r="H230" s="10"/>
      <c r="I230" s="24">
        <v>30000</v>
      </c>
      <c r="J230" s="1">
        <f t="shared" si="33"/>
        <v>0</v>
      </c>
      <c r="K230" s="167"/>
      <c r="L230" s="30">
        <v>30000</v>
      </c>
      <c r="M230" s="37">
        <f t="shared" si="32"/>
        <v>0</v>
      </c>
      <c r="N230" s="33"/>
      <c r="O230" s="24">
        <v>30000</v>
      </c>
      <c r="P230" s="3">
        <f t="shared" si="28"/>
        <v>0</v>
      </c>
      <c r="Q230" s="43"/>
      <c r="R230" s="24">
        <v>30000</v>
      </c>
      <c r="S230" s="3">
        <f t="shared" si="29"/>
        <v>0</v>
      </c>
      <c r="T230" s="43"/>
    </row>
    <row r="231" spans="1:20" ht="30" customHeight="1">
      <c r="A231" s="130" t="s">
        <v>196</v>
      </c>
      <c r="B231" s="130"/>
      <c r="C231" s="131"/>
      <c r="D231" s="110">
        <f>SUM(D223:D230)</f>
        <v>1297248</v>
      </c>
      <c r="E231" s="110">
        <f>SUM(E223:E230)</f>
        <v>1328267</v>
      </c>
      <c r="F231" s="111">
        <f t="shared" si="31"/>
        <v>31019</v>
      </c>
      <c r="G231" s="112"/>
      <c r="H231" s="113"/>
      <c r="I231" s="114">
        <f>SUM(I223:I230)</f>
        <v>1328914</v>
      </c>
      <c r="J231" s="115">
        <f t="shared" si="33"/>
        <v>647</v>
      </c>
      <c r="K231" s="172"/>
      <c r="L231" s="116">
        <f>SUM(L223:L230)</f>
        <v>1328964</v>
      </c>
      <c r="M231" s="117">
        <f t="shared" si="32"/>
        <v>50</v>
      </c>
      <c r="N231" s="118"/>
      <c r="O231" s="114">
        <f>SUM(O223:O230)</f>
        <v>1328964</v>
      </c>
      <c r="P231" s="111">
        <f t="shared" si="28"/>
        <v>0</v>
      </c>
      <c r="Q231" s="144"/>
      <c r="R231" s="114">
        <f>SUM(R223:R230)</f>
        <v>1328964</v>
      </c>
      <c r="S231" s="111">
        <f t="shared" si="29"/>
        <v>0</v>
      </c>
      <c r="T231" s="144"/>
    </row>
    <row r="232" spans="1:20" ht="30" customHeight="1">
      <c r="A232" s="85" t="s">
        <v>199</v>
      </c>
      <c r="B232" s="5" t="s">
        <v>185</v>
      </c>
      <c r="C232" s="5"/>
      <c r="D232" s="2">
        <v>2438849</v>
      </c>
      <c r="E232" s="2">
        <v>2385779</v>
      </c>
      <c r="F232" s="3">
        <f t="shared" si="31"/>
        <v>-53070</v>
      </c>
      <c r="G232" s="106" t="s">
        <v>273</v>
      </c>
      <c r="H232" s="10"/>
      <c r="I232" s="24">
        <v>2385779</v>
      </c>
      <c r="J232" s="1">
        <f t="shared" si="33"/>
        <v>0</v>
      </c>
      <c r="K232" s="173"/>
      <c r="L232" s="30">
        <v>2385779</v>
      </c>
      <c r="M232" s="37">
        <f t="shared" si="32"/>
        <v>0</v>
      </c>
      <c r="N232" s="33"/>
      <c r="O232" s="24">
        <v>2385779</v>
      </c>
      <c r="P232" s="3">
        <f t="shared" si="28"/>
        <v>0</v>
      </c>
      <c r="Q232" s="43"/>
      <c r="R232" s="24">
        <v>2385779</v>
      </c>
      <c r="S232" s="3">
        <f t="shared" si="29"/>
        <v>0</v>
      </c>
      <c r="T232" s="43"/>
    </row>
    <row r="233" spans="1:20" ht="30" customHeight="1">
      <c r="A233" s="85"/>
      <c r="B233" s="5" t="s">
        <v>186</v>
      </c>
      <c r="C233" s="5"/>
      <c r="D233" s="2">
        <v>60389</v>
      </c>
      <c r="E233" s="2">
        <v>60972</v>
      </c>
      <c r="F233" s="3">
        <f t="shared" si="31"/>
        <v>583</v>
      </c>
      <c r="G233" s="60" t="s">
        <v>273</v>
      </c>
      <c r="H233" s="10"/>
      <c r="I233" s="27">
        <v>60972</v>
      </c>
      <c r="J233" s="182">
        <f t="shared" si="33"/>
        <v>0</v>
      </c>
      <c r="K233" s="187"/>
      <c r="L233" s="188">
        <v>60972</v>
      </c>
      <c r="M233" s="37">
        <f t="shared" si="32"/>
        <v>0</v>
      </c>
      <c r="N233" s="33"/>
      <c r="O233" s="24">
        <v>60972</v>
      </c>
      <c r="P233" s="3">
        <f t="shared" si="28"/>
        <v>0</v>
      </c>
      <c r="Q233" s="43"/>
      <c r="R233" s="24">
        <v>60972</v>
      </c>
      <c r="S233" s="3">
        <f t="shared" si="29"/>
        <v>0</v>
      </c>
      <c r="T233" s="43"/>
    </row>
    <row r="234" spans="1:20" ht="30" customHeight="1">
      <c r="A234" s="85"/>
      <c r="B234" s="5" t="s">
        <v>429</v>
      </c>
      <c r="C234" s="5"/>
      <c r="D234" s="164">
        <v>52516</v>
      </c>
      <c r="E234" s="164">
        <v>33079</v>
      </c>
      <c r="F234" s="3">
        <f t="shared" si="31"/>
        <v>-19437</v>
      </c>
      <c r="G234" s="60" t="s">
        <v>273</v>
      </c>
      <c r="H234" s="10"/>
      <c r="I234" s="27">
        <v>33079</v>
      </c>
      <c r="J234" s="182">
        <f t="shared" si="33"/>
        <v>0</v>
      </c>
      <c r="K234" s="187"/>
      <c r="L234" s="188">
        <v>33079</v>
      </c>
      <c r="M234" s="37">
        <f t="shared" si="32"/>
        <v>0</v>
      </c>
      <c r="N234" s="33"/>
      <c r="O234" s="24">
        <v>33079</v>
      </c>
      <c r="P234" s="3">
        <f t="shared" si="28"/>
        <v>0</v>
      </c>
      <c r="Q234" s="43"/>
      <c r="R234" s="24">
        <v>33079</v>
      </c>
      <c r="S234" s="3">
        <f t="shared" si="29"/>
        <v>0</v>
      </c>
      <c r="T234" s="43"/>
    </row>
    <row r="235" spans="1:20" ht="30" customHeight="1">
      <c r="A235" s="85"/>
      <c r="B235" s="5" t="s">
        <v>430</v>
      </c>
      <c r="C235" s="5"/>
      <c r="D235" s="164"/>
      <c r="E235" s="164">
        <v>12842</v>
      </c>
      <c r="F235" s="3">
        <f t="shared" si="31"/>
        <v>12842</v>
      </c>
      <c r="G235" s="60" t="s">
        <v>273</v>
      </c>
      <c r="H235" s="10"/>
      <c r="I235" s="27">
        <v>12842</v>
      </c>
      <c r="J235" s="182">
        <f t="shared" si="33"/>
        <v>0</v>
      </c>
      <c r="K235" s="187"/>
      <c r="L235" s="188">
        <v>12842</v>
      </c>
      <c r="M235" s="3">
        <f t="shared" si="32"/>
        <v>0</v>
      </c>
      <c r="N235" s="33"/>
      <c r="O235" s="24">
        <v>12842</v>
      </c>
      <c r="P235" s="3">
        <f t="shared" si="28"/>
        <v>0</v>
      </c>
      <c r="Q235" s="43"/>
      <c r="R235" s="24">
        <v>12842</v>
      </c>
      <c r="S235" s="3">
        <f t="shared" si="29"/>
        <v>0</v>
      </c>
      <c r="T235" s="43"/>
    </row>
    <row r="236" spans="1:20" ht="30" customHeight="1">
      <c r="A236" s="85"/>
      <c r="B236" s="5" t="s">
        <v>431</v>
      </c>
      <c r="C236" s="5"/>
      <c r="D236" s="164">
        <v>11234</v>
      </c>
      <c r="E236" s="164">
        <v>17818</v>
      </c>
      <c r="F236" s="3">
        <f t="shared" si="31"/>
        <v>6584</v>
      </c>
      <c r="G236" s="60" t="s">
        <v>273</v>
      </c>
      <c r="H236" s="10"/>
      <c r="I236" s="27">
        <v>17818</v>
      </c>
      <c r="J236" s="182">
        <f t="shared" si="33"/>
        <v>0</v>
      </c>
      <c r="K236" s="187"/>
      <c r="L236" s="188">
        <v>17818</v>
      </c>
      <c r="M236" s="37">
        <f t="shared" si="32"/>
        <v>0</v>
      </c>
      <c r="N236" s="33"/>
      <c r="O236" s="24">
        <v>17818</v>
      </c>
      <c r="P236" s="3">
        <f t="shared" si="28"/>
        <v>0</v>
      </c>
      <c r="Q236" s="43"/>
      <c r="R236" s="24">
        <v>17818</v>
      </c>
      <c r="S236" s="3">
        <f t="shared" si="29"/>
        <v>0</v>
      </c>
      <c r="T236" s="43"/>
    </row>
    <row r="237" spans="1:20" ht="30" customHeight="1">
      <c r="A237" s="85"/>
      <c r="B237" s="5" t="s">
        <v>187</v>
      </c>
      <c r="C237" s="5"/>
      <c r="D237" s="2">
        <v>7795</v>
      </c>
      <c r="E237" s="1">
        <v>6133</v>
      </c>
      <c r="F237" s="3">
        <f t="shared" si="31"/>
        <v>-1662</v>
      </c>
      <c r="G237" s="60" t="s">
        <v>273</v>
      </c>
      <c r="H237" s="10"/>
      <c r="I237" s="27">
        <v>6133</v>
      </c>
      <c r="J237" s="182">
        <f t="shared" si="33"/>
        <v>0</v>
      </c>
      <c r="K237" s="187"/>
      <c r="L237" s="188">
        <v>6133</v>
      </c>
      <c r="M237" s="37">
        <f t="shared" si="32"/>
        <v>0</v>
      </c>
      <c r="N237" s="33"/>
      <c r="O237" s="24">
        <v>6133</v>
      </c>
      <c r="P237" s="3">
        <f t="shared" si="28"/>
        <v>0</v>
      </c>
      <c r="Q237" s="43"/>
      <c r="R237" s="24">
        <v>6133</v>
      </c>
      <c r="S237" s="3">
        <f t="shared" si="29"/>
        <v>0</v>
      </c>
      <c r="T237" s="43"/>
    </row>
    <row r="238" spans="1:20" ht="30" customHeight="1">
      <c r="A238" s="86"/>
      <c r="B238" s="5" t="s">
        <v>188</v>
      </c>
      <c r="C238" s="5"/>
      <c r="D238" s="2">
        <v>62577</v>
      </c>
      <c r="E238" s="1">
        <v>63158</v>
      </c>
      <c r="F238" s="3">
        <f t="shared" si="31"/>
        <v>581</v>
      </c>
      <c r="G238" s="60" t="s">
        <v>273</v>
      </c>
      <c r="H238" s="10"/>
      <c r="I238" s="27">
        <v>63158</v>
      </c>
      <c r="J238" s="182">
        <f t="shared" si="33"/>
        <v>0</v>
      </c>
      <c r="K238" s="187"/>
      <c r="L238" s="188">
        <v>63158</v>
      </c>
      <c r="M238" s="37">
        <f t="shared" si="32"/>
        <v>0</v>
      </c>
      <c r="N238" s="33"/>
      <c r="O238" s="24">
        <v>63158</v>
      </c>
      <c r="P238" s="3">
        <f t="shared" si="28"/>
        <v>0</v>
      </c>
      <c r="Q238" s="43"/>
      <c r="R238" s="24">
        <v>63158</v>
      </c>
      <c r="S238" s="3">
        <f t="shared" si="29"/>
        <v>0</v>
      </c>
      <c r="T238" s="43"/>
    </row>
    <row r="239" spans="1:20" ht="30" customHeight="1">
      <c r="A239" s="162" t="s">
        <v>198</v>
      </c>
      <c r="B239" s="147"/>
      <c r="C239" s="148"/>
      <c r="D239" s="110">
        <f>SUM(D232:D238)</f>
        <v>2633360</v>
      </c>
      <c r="E239" s="110">
        <f>SUM(E232:E238)</f>
        <v>2579781</v>
      </c>
      <c r="F239" s="111">
        <f t="shared" si="31"/>
        <v>-53579</v>
      </c>
      <c r="G239" s="112"/>
      <c r="H239" s="146"/>
      <c r="I239" s="149">
        <f>SUM(I232:I238)</f>
        <v>2579781</v>
      </c>
      <c r="J239" s="115">
        <f t="shared" si="33"/>
        <v>0</v>
      </c>
      <c r="K239" s="172"/>
      <c r="L239" s="116">
        <f>SUM(L232:L238)</f>
        <v>2579781</v>
      </c>
      <c r="M239" s="117">
        <f t="shared" si="32"/>
        <v>0</v>
      </c>
      <c r="N239" s="118"/>
      <c r="O239" s="114">
        <f>SUM(O232:O238)</f>
        <v>2579781</v>
      </c>
      <c r="P239" s="111">
        <f t="shared" si="28"/>
        <v>0</v>
      </c>
      <c r="Q239" s="144"/>
      <c r="R239" s="114">
        <f>SUM(R232:R238)</f>
        <v>2579781</v>
      </c>
      <c r="S239" s="111">
        <f t="shared" si="29"/>
        <v>0</v>
      </c>
      <c r="T239" s="144"/>
    </row>
    <row r="240" spans="1:20" s="9" customFormat="1" ht="35.25" customHeight="1">
      <c r="A240" s="150" t="s">
        <v>208</v>
      </c>
      <c r="B240" s="150"/>
      <c r="C240" s="151"/>
      <c r="D240" s="152">
        <f>D21+D64+D102+D169+D171+D215+D220+D222+D231+D232</f>
        <v>20543599</v>
      </c>
      <c r="E240" s="152">
        <f>E21+E64+E102+E169+E171+E215+E220+E222+E231+E232</f>
        <v>21420191</v>
      </c>
      <c r="F240" s="153">
        <f t="shared" si="31"/>
        <v>876592</v>
      </c>
      <c r="G240" s="154"/>
      <c r="H240" s="155"/>
      <c r="I240" s="152">
        <f>I21+I64+I102+I169+I171+I215+I220+I222+I231+I232</f>
        <v>21020086</v>
      </c>
      <c r="J240" s="157">
        <f>I240-E240</f>
        <v>-400105</v>
      </c>
      <c r="K240" s="174"/>
      <c r="L240" s="158">
        <f>L21+L64+L102+L169+L171+L215+L220+L222+L231+L232</f>
        <v>20348033</v>
      </c>
      <c r="M240" s="159">
        <f>L240-I240</f>
        <v>-672053</v>
      </c>
      <c r="N240" s="160"/>
      <c r="O240" s="156">
        <f>O21+O64+O102+O169+O171+O215+O220+O222+O231+O232</f>
        <v>20326361</v>
      </c>
      <c r="P240" s="153">
        <f t="shared" si="28"/>
        <v>-21672</v>
      </c>
      <c r="Q240" s="161"/>
      <c r="R240" s="156">
        <f>R21+R64+R102+R169+R171+R215+R220+R222+R231+R232</f>
        <v>20370000</v>
      </c>
      <c r="S240" s="153">
        <f t="shared" si="29"/>
        <v>43639</v>
      </c>
      <c r="T240" s="161"/>
    </row>
    <row r="241" ht="13.5" customHeight="1"/>
    <row r="243" ht="13.5" customHeight="1"/>
    <row r="245" ht="13.5" customHeight="1"/>
    <row r="249" ht="13.5" customHeight="1"/>
    <row r="251" ht="13.5" customHeight="1"/>
    <row r="253" ht="13.5" customHeight="1"/>
  </sheetData>
  <phoneticPr fontId="18"/>
  <pageMargins left="0.31496062992125984" right="0.11811023622047245" top="0.35433070866141736" bottom="0.35433070866141736" header="0.31496062992125984" footer="0.31496062992125984"/>
  <pageSetup paperSize="8"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Ｒ02</vt:lpstr>
      <vt:lpstr>'Ｒ02'!Print_Area</vt:lpstr>
      <vt:lpstr>'Ｒ02'!Print_Titles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昭久</dc:creator>
  <cp:lastModifiedBy> </cp:lastModifiedBy>
  <cp:lastPrinted>2020-01-08T04:47:36Z</cp:lastPrinted>
  <dcterms:created xsi:type="dcterms:W3CDTF">2015-11-19T02:55:46Z</dcterms:created>
  <dcterms:modified xsi:type="dcterms:W3CDTF">2020-01-30T09:48:29Z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